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30.0.12\学生生活部\○総務企画係\3.学割証業務\R7年度学割証\3.使用状況調査\4 HP・提出フォーム\HP\調書様式\"/>
    </mc:Choice>
  </mc:AlternateContent>
  <workbookProtection workbookAlgorithmName="SHA-512" workbookHashValue="Hu7EIC7jRnU0GS0+gYCVKSCD740zw7QA5Tk2+tE5ovsEalxRtV4KDUBCi5FdGVFgY7xYbqqMzQIdl4q/NjCEmA==" workbookSaltValue="slXbGNvyBsq9lxQDgEkkJg==" workbookSpinCount="100000" lockStructure="1"/>
  <bookViews>
    <workbookView xWindow="0" yWindow="0" windowWidth="15810" windowHeight="11280"/>
  </bookViews>
  <sheets>
    <sheet name="都道府県用" sheetId="14" r:id="rId1"/>
    <sheet name="参照用" sheetId="12" state="hidden" r:id="rId2"/>
  </sheets>
  <definedNames>
    <definedName name="_xlnm.Print_Area" localSheetId="0">都道府県用!$A$1:$Q$45</definedName>
  </definedNames>
  <calcPr calcId="162913"/>
</workbook>
</file>

<file path=xl/calcChain.xml><?xml version="1.0" encoding="utf-8"?>
<calcChain xmlns="http://schemas.openxmlformats.org/spreadsheetml/2006/main">
  <c r="H10" i="14" l="1"/>
  <c r="AT48" i="14" l="1"/>
  <c r="AN48" i="14"/>
  <c r="AM48" i="14"/>
  <c r="AG48" i="14"/>
  <c r="AH48" i="14"/>
  <c r="AI48" i="14"/>
  <c r="AJ48" i="14"/>
  <c r="AK48" i="14"/>
  <c r="AL48" i="14"/>
  <c r="AF48" i="14"/>
  <c r="Z48" i="14"/>
  <c r="AA48" i="14"/>
  <c r="AB48" i="14"/>
  <c r="AC48" i="14"/>
  <c r="AD48" i="14"/>
  <c r="AE48" i="14"/>
  <c r="Y48" i="14"/>
  <c r="X48" i="14"/>
  <c r="R48" i="14"/>
  <c r="S48" i="14"/>
  <c r="T48" i="14"/>
  <c r="U48" i="14"/>
  <c r="V48" i="14"/>
  <c r="W48" i="14"/>
  <c r="Q48" i="14"/>
  <c r="P48" i="14"/>
  <c r="J48" i="14"/>
  <c r="K48" i="14"/>
  <c r="L48" i="14"/>
  <c r="M48" i="14"/>
  <c r="N48" i="14"/>
  <c r="O48" i="14"/>
  <c r="I48" i="14"/>
  <c r="F48" i="14"/>
  <c r="E48" i="14"/>
  <c r="D48" i="14"/>
  <c r="C48" i="14"/>
  <c r="B48" i="14"/>
  <c r="AX47" i="14"/>
  <c r="AM47" i="14"/>
  <c r="AG47" i="14"/>
  <c r="AH47" i="14"/>
  <c r="AI47" i="14"/>
  <c r="AJ47" i="14"/>
  <c r="AK47" i="14"/>
  <c r="AL47" i="14"/>
  <c r="AF47" i="14"/>
  <c r="Q47" i="14"/>
  <c r="J47" i="14"/>
  <c r="K47" i="14"/>
  <c r="L47" i="14"/>
  <c r="M47" i="14"/>
  <c r="N47" i="14"/>
  <c r="O47" i="14"/>
  <c r="P47" i="14"/>
  <c r="I47" i="14"/>
  <c r="F47" i="14" l="1"/>
  <c r="E47" i="14"/>
  <c r="D47" i="14"/>
  <c r="C47" i="14"/>
  <c r="B47" i="14"/>
  <c r="N29" i="14" l="1"/>
  <c r="N25" i="14"/>
  <c r="O19" i="14" l="1"/>
  <c r="H35" i="14" s="1"/>
  <c r="O18" i="14"/>
  <c r="O17" i="14"/>
  <c r="H31" i="14" s="1"/>
  <c r="O16" i="14"/>
  <c r="H36" i="14" l="1"/>
  <c r="R17" i="14"/>
  <c r="AS48" i="14"/>
  <c r="AR48" i="14"/>
  <c r="AQ48" i="14"/>
  <c r="AP48" i="14"/>
  <c r="AO48" i="14"/>
  <c r="H48" i="14"/>
  <c r="G48" i="14"/>
  <c r="AW47" i="14"/>
  <c r="AV47" i="14"/>
  <c r="AU47" i="14"/>
  <c r="AT47" i="14"/>
  <c r="AS47" i="14"/>
  <c r="AR47" i="14"/>
  <c r="AQ47" i="14"/>
  <c r="AP47" i="14"/>
  <c r="AO47" i="14"/>
  <c r="AN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H47" i="14"/>
  <c r="G47" i="14"/>
  <c r="D3" i="14"/>
  <c r="M2" i="14"/>
  <c r="H32" i="14" l="1"/>
  <c r="H33" i="14" s="1"/>
  <c r="H40" i="14" s="1"/>
  <c r="H37" i="14"/>
  <c r="AZ47" i="14"/>
  <c r="BA47" i="14" s="1"/>
  <c r="K32" i="14" s="1"/>
  <c r="H38" i="14" l="1"/>
  <c r="AY47" i="14" l="1"/>
  <c r="AU48" i="14"/>
  <c r="AV48" i="14" s="1"/>
  <c r="AW48" i="14" s="1"/>
  <c r="K36" i="14" s="1"/>
</calcChain>
</file>

<file path=xl/sharedStrings.xml><?xml version="1.0" encoding="utf-8"?>
<sst xmlns="http://schemas.openxmlformats.org/spreadsheetml/2006/main" count="138" uniqueCount="121">
  <si>
    <t>枚</t>
    <rPh sb="0" eb="1">
      <t>マイ</t>
    </rPh>
    <phoneticPr fontId="2"/>
  </si>
  <si>
    <t>正課教育</t>
    <rPh sb="0" eb="2">
      <t>セイカ</t>
    </rPh>
    <rPh sb="2" eb="4">
      <t>キョウイク</t>
    </rPh>
    <phoneticPr fontId="2"/>
  </si>
  <si>
    <t>帰省</t>
    <rPh sb="0" eb="2">
      <t>キセイ</t>
    </rPh>
    <phoneticPr fontId="2"/>
  </si>
  <si>
    <t>見学</t>
    <rPh sb="0" eb="2">
      <t>ケンガク</t>
    </rPh>
    <phoneticPr fontId="2"/>
  </si>
  <si>
    <t>就職・受験</t>
    <rPh sb="0" eb="2">
      <t>シュウショク</t>
    </rPh>
    <rPh sb="3" eb="5">
      <t>ジュケン</t>
    </rPh>
    <phoneticPr fontId="2"/>
  </si>
  <si>
    <t>傷病治療</t>
    <rPh sb="0" eb="2">
      <t>ショウビョウ</t>
    </rPh>
    <rPh sb="2" eb="4">
      <t>チリョウ</t>
    </rPh>
    <phoneticPr fontId="2"/>
  </si>
  <si>
    <t>機関番号</t>
    <rPh sb="0" eb="2">
      <t>キカン</t>
    </rPh>
    <rPh sb="2" eb="4">
      <t>バンゴウ</t>
    </rPh>
    <phoneticPr fontId="2"/>
  </si>
  <si>
    <t>高等学校（含：高等部）</t>
    <rPh sb="0" eb="2">
      <t>コウトウ</t>
    </rPh>
    <rPh sb="2" eb="4">
      <t>ガッコウ</t>
    </rPh>
    <rPh sb="5" eb="6">
      <t>ガン</t>
    </rPh>
    <rPh sb="7" eb="10">
      <t>コウトウブ</t>
    </rPh>
    <phoneticPr fontId="2"/>
  </si>
  <si>
    <t>中学校（含：中等部）</t>
    <rPh sb="0" eb="3">
      <t>チュウガッコウ</t>
    </rPh>
    <rPh sb="4" eb="5">
      <t>フク</t>
    </rPh>
    <rPh sb="6" eb="9">
      <t>チュウトウブ</t>
    </rPh>
    <phoneticPr fontId="2"/>
  </si>
  <si>
    <t>専修学校</t>
    <rPh sb="0" eb="4">
      <t>センシュウガッコウ</t>
    </rPh>
    <phoneticPr fontId="2"/>
  </si>
  <si>
    <t>各種学校</t>
    <rPh sb="0" eb="2">
      <t>カクシュ</t>
    </rPh>
    <rPh sb="2" eb="4">
      <t>ガッコウ</t>
    </rPh>
    <phoneticPr fontId="2"/>
  </si>
  <si>
    <t>廃紙</t>
    <rPh sb="0" eb="2">
      <t>ハイシ</t>
    </rPh>
    <phoneticPr fontId="2"/>
  </si>
  <si>
    <t>正課外
教育活動</t>
    <rPh sb="0" eb="2">
      <t>セイカ</t>
    </rPh>
    <rPh sb="2" eb="3">
      <t>ガイ</t>
    </rPh>
    <rPh sb="4" eb="6">
      <t>キョウイク</t>
    </rPh>
    <rPh sb="6" eb="8">
      <t>カツドウ</t>
    </rPh>
    <phoneticPr fontId="2"/>
  </si>
  <si>
    <t>保護者
旅行随伴</t>
    <rPh sb="0" eb="3">
      <t>ホゴシャ</t>
    </rPh>
    <rPh sb="4" eb="6">
      <t>リョコウ</t>
    </rPh>
    <rPh sb="6" eb="8">
      <t>ズイハン</t>
    </rPh>
    <phoneticPr fontId="2"/>
  </si>
  <si>
    <t>課程</t>
    <rPh sb="0" eb="2">
      <t>カテイ</t>
    </rPh>
    <phoneticPr fontId="2"/>
  </si>
  <si>
    <t>電話番号</t>
    <rPh sb="0" eb="2">
      <t>デンワ</t>
    </rPh>
    <rPh sb="2" eb="3">
      <t>バン</t>
    </rPh>
    <rPh sb="3" eb="4">
      <t>ゴウ</t>
    </rPh>
    <phoneticPr fontId="2"/>
  </si>
  <si>
    <t>取扱部局名</t>
    <rPh sb="0" eb="2">
      <t>トリアツカイ</t>
    </rPh>
    <rPh sb="2" eb="4">
      <t>ブキョク</t>
    </rPh>
    <rPh sb="4" eb="5">
      <t>メイ</t>
    </rPh>
    <phoneticPr fontId="2"/>
  </si>
  <si>
    <t>合計</t>
    <rPh sb="0" eb="2">
      <t>ゴウケイ</t>
    </rPh>
    <phoneticPr fontId="2"/>
  </si>
  <si>
    <t>①令和７年度受入枚数計</t>
    <rPh sb="1" eb="3">
      <t>レイワ</t>
    </rPh>
    <rPh sb="4" eb="6">
      <t>ネンド</t>
    </rPh>
    <rPh sb="6" eb="10">
      <t>ウケイレマイスウ</t>
    </rPh>
    <rPh sb="10" eb="11">
      <t>ケイ</t>
    </rPh>
    <phoneticPr fontId="2"/>
  </si>
  <si>
    <t>通信教育課程</t>
    <rPh sb="0" eb="6">
      <t>ツウシンキョウイクカテイ</t>
    </rPh>
    <phoneticPr fontId="2"/>
  </si>
  <si>
    <t>通信教育課程</t>
    <rPh sb="0" eb="4">
      <t>ツウシンキョウイク</t>
    </rPh>
    <rPh sb="4" eb="6">
      <t>カテイ</t>
    </rPh>
    <phoneticPr fontId="2"/>
  </si>
  <si>
    <t>（④×⑥）</t>
    <phoneticPr fontId="2"/>
  </si>
  <si>
    <t>⑦令和８年度使用見込枚数　</t>
    <rPh sb="1" eb="3">
      <t>レイワ</t>
    </rPh>
    <rPh sb="4" eb="6">
      <t>ネンド</t>
    </rPh>
    <rPh sb="6" eb="8">
      <t>シヨウ</t>
    </rPh>
    <rPh sb="8" eb="10">
      <t>ミコ</t>
    </rPh>
    <rPh sb="10" eb="12">
      <t>マイスウ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</si>
  <si>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</si>
  <si>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廃紙理由</t>
    <rPh sb="0" eb="2">
      <t>ハイシ</t>
    </rPh>
    <rPh sb="2" eb="4">
      <t>リユウ</t>
    </rPh>
    <phoneticPr fontId="2"/>
  </si>
  <si>
    <t>-</t>
    <phoneticPr fontId="2"/>
  </si>
  <si>
    <t>機関番号参照用</t>
    <rPh sb="0" eb="4">
      <t>キカンバンゴウ</t>
    </rPh>
    <rPh sb="4" eb="7">
      <t>サンショウヨウ</t>
    </rPh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</si>
  <si>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</si>
  <si>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</si>
  <si>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</si>
  <si>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</si>
  <si>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C1</t>
    <phoneticPr fontId="2"/>
  </si>
  <si>
    <t>一般教育課程</t>
    <rPh sb="0" eb="6">
      <t>イッパンキョウイクカテイ</t>
    </rPh>
    <phoneticPr fontId="2"/>
  </si>
  <si>
    <t>追加配付枚数（令和７年５月１日～９月３０日配付）</t>
    <rPh sb="0" eb="2">
      <t>ツイカ</t>
    </rPh>
    <rPh sb="2" eb="4">
      <t>ハイフ</t>
    </rPh>
    <rPh sb="4" eb="6">
      <t>マイスウ</t>
    </rPh>
    <rPh sb="7" eb="9">
      <t>レイワ</t>
    </rPh>
    <rPh sb="10" eb="11">
      <t>ネン</t>
    </rPh>
    <rPh sb="12" eb="13">
      <t>ガツ</t>
    </rPh>
    <rPh sb="14" eb="15">
      <t>ニチ</t>
    </rPh>
    <rPh sb="17" eb="18">
      <t>ガツ</t>
    </rPh>
    <rPh sb="20" eb="21">
      <t>ニチ</t>
    </rPh>
    <rPh sb="21" eb="23">
      <t>ハイフ</t>
    </rPh>
    <phoneticPr fontId="2"/>
  </si>
  <si>
    <t>都道府県・
機関名</t>
    <rPh sb="0" eb="4">
      <t>トドウフケン</t>
    </rPh>
    <rPh sb="6" eb="8">
      <t>キカン</t>
    </rPh>
    <rPh sb="8" eb="9">
      <t>メイ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</si>
  <si>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</si>
  <si>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</si>
  <si>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</si>
  <si>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</si>
  <si>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</si>
  <si>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</si>
  <si>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</si>
  <si>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</si>
  <si>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</si>
  <si>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</si>
  <si>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</si>
  <si>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</si>
  <si>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</si>
  <si>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</si>
  <si>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</si>
  <si>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</si>
  <si>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</si>
  <si>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</si>
  <si>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</si>
  <si>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</si>
  <si>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</si>
  <si>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</si>
  <si>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</si>
  <si>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</si>
  <si>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</si>
  <si>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</si>
  <si>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</si>
  <si>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</si>
  <si>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</si>
  <si>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</si>
  <si>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</si>
  <si>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</si>
  <si>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</si>
  <si>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</si>
  <si>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</si>
  <si>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</si>
  <si>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</si>
  <si>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</si>
  <si>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</si>
  <si>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</si>
  <si>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</si>
  <si>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</si>
  <si>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</si>
  <si>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</si>
  <si>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</si>
  <si>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</si>
  <si>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</si>
  <si>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茨城県高萩市</t>
    <rPh sb="0" eb="3">
      <t>イバラキケン</t>
    </rPh>
    <rPh sb="3" eb="6">
      <t>タカハギシ</t>
    </rPh>
    <phoneticPr fontId="2"/>
  </si>
  <si>
    <t>茨城県大子町</t>
    <rPh sb="0" eb="3">
      <t>イバラキケン</t>
    </rPh>
    <rPh sb="3" eb="4">
      <t>ダイ</t>
    </rPh>
    <rPh sb="4" eb="5">
      <t>コ</t>
    </rPh>
    <rPh sb="5" eb="6">
      <t>マチ</t>
    </rPh>
    <phoneticPr fontId="2"/>
  </si>
  <si>
    <t>石川県白山市</t>
    <rPh sb="0" eb="3">
      <t>イシカワケン</t>
    </rPh>
    <rPh sb="3" eb="5">
      <t>シロヤマ</t>
    </rPh>
    <rPh sb="5" eb="6">
      <t>シ</t>
    </rPh>
    <phoneticPr fontId="2"/>
  </si>
  <si>
    <t>兵庫県養父市</t>
    <rPh sb="0" eb="3">
      <t>ヒョウゴケン</t>
    </rPh>
    <rPh sb="3" eb="5">
      <t>ヤブ</t>
    </rPh>
    <rPh sb="5" eb="6">
      <t>シ</t>
    </rPh>
    <phoneticPr fontId="2"/>
  </si>
  <si>
    <t>兵庫県相生市</t>
    <rPh sb="0" eb="3">
      <t>ヒョウゴケン</t>
    </rPh>
    <rPh sb="3" eb="6">
      <t>アイオイシ</t>
    </rPh>
    <phoneticPr fontId="2"/>
  </si>
  <si>
    <t>熊本県上益城郡山都町</t>
    <rPh sb="0" eb="3">
      <t>クマモトケン</t>
    </rPh>
    <rPh sb="3" eb="7">
      <t>カミマシキグン</t>
    </rPh>
    <rPh sb="7" eb="9">
      <t>ヤマト</t>
    </rPh>
    <rPh sb="9" eb="10">
      <t>チョウ</t>
    </rPh>
    <phoneticPr fontId="2"/>
  </si>
  <si>
    <t>兵庫県淡路市</t>
    <rPh sb="0" eb="3">
      <t>ヒョウゴケン</t>
    </rPh>
    <rPh sb="3" eb="5">
      <t>アワジ</t>
    </rPh>
    <rPh sb="5" eb="6">
      <t>シ</t>
    </rPh>
    <phoneticPr fontId="2"/>
  </si>
  <si>
    <t>福岡県田川郡川崎町</t>
    <rPh sb="0" eb="3">
      <t>フクオカケン</t>
    </rPh>
    <rPh sb="3" eb="6">
      <t>タガワグン</t>
    </rPh>
    <rPh sb="6" eb="9">
      <t>カワサキマチ</t>
    </rPh>
    <phoneticPr fontId="2"/>
  </si>
  <si>
    <t>福島県双葉郡川内村</t>
    <rPh sb="0" eb="3">
      <t>フクシマケン</t>
    </rPh>
    <rPh sb="3" eb="6">
      <t>フタバグン</t>
    </rPh>
    <rPh sb="6" eb="9">
      <t>カワウチムラ</t>
    </rPh>
    <phoneticPr fontId="2"/>
  </si>
  <si>
    <t>愛知県豊田市</t>
    <rPh sb="0" eb="3">
      <t>アイチケン</t>
    </rPh>
    <rPh sb="3" eb="5">
      <t>トヨダ</t>
    </rPh>
    <rPh sb="5" eb="6">
      <t>シ</t>
    </rPh>
    <phoneticPr fontId="2"/>
  </si>
  <si>
    <t>埼玉県深谷市</t>
    <rPh sb="3" eb="6">
      <t>フカヤシ</t>
    </rPh>
    <phoneticPr fontId="2"/>
  </si>
  <si>
    <t>都道府県等参照用</t>
    <rPh sb="0" eb="5">
      <t>トドウフケントウ</t>
    </rPh>
    <rPh sb="5" eb="8">
      <t>サンショウヨウ</t>
    </rPh>
    <phoneticPr fontId="2"/>
  </si>
  <si>
    <t>1. 令和7年度の学割証受入状況（該当がない場合も空欄にせず「0」を入力してください）</t>
    <rPh sb="3" eb="5">
      <t>レイワ</t>
    </rPh>
    <rPh sb="6" eb="8">
      <t>ネンド</t>
    </rPh>
    <rPh sb="9" eb="12">
      <t>ガクワリショウ</t>
    </rPh>
    <rPh sb="12" eb="14">
      <t>ウケイレ</t>
    </rPh>
    <rPh sb="14" eb="16">
      <t>ジョウキョウ</t>
    </rPh>
    <rPh sb="17" eb="19">
      <t>ガイトウ</t>
    </rPh>
    <rPh sb="22" eb="24">
      <t>バアイ</t>
    </rPh>
    <rPh sb="25" eb="27">
      <t>クウラン</t>
    </rPh>
    <rPh sb="34" eb="36">
      <t>ニュウリョク</t>
    </rPh>
    <phoneticPr fontId="2"/>
  </si>
  <si>
    <r>
      <t>　令和７年５月１日～９月３０日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rPh sb="17" eb="19">
      <t>シヨウ</t>
    </rPh>
    <rPh sb="19" eb="20">
      <t>ズ</t>
    </rPh>
    <rPh sb="20" eb="22">
      <t>マイスウ</t>
    </rPh>
    <phoneticPr fontId="2"/>
  </si>
  <si>
    <r>
      <t>令和７年１０月１日～令和８年４月３０日
（使用</t>
    </r>
    <r>
      <rPr>
        <b/>
        <sz val="11"/>
        <rFont val="ＭＳ Ｐゴシック"/>
        <family val="3"/>
        <charset val="128"/>
      </rPr>
      <t>見込</t>
    </r>
    <r>
      <rPr>
        <sz val="11"/>
        <rFont val="ＭＳ Ｐゴシック"/>
        <family val="3"/>
        <charset val="128"/>
      </rPr>
      <t>枚数）</t>
    </r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rPh sb="21" eb="23">
      <t>シヨウ</t>
    </rPh>
    <rPh sb="23" eb="25">
      <t>ミコ</t>
    </rPh>
    <rPh sb="25" eb="27">
      <t>マイスウ</t>
    </rPh>
    <phoneticPr fontId="2"/>
  </si>
  <si>
    <r>
      <t>　令和６年１０月１日～令和７年４月３０日
（使用</t>
    </r>
    <r>
      <rPr>
        <b/>
        <sz val="11"/>
        <rFont val="ＭＳ Ｐゴシック"/>
        <family val="3"/>
        <charset val="128"/>
      </rPr>
      <t>済</t>
    </r>
    <r>
      <rPr>
        <sz val="11"/>
        <rFont val="ＭＳ Ｐゴシック"/>
        <family val="3"/>
        <charset val="128"/>
      </rPr>
      <t>枚数）</t>
    </r>
    <rPh sb="1" eb="3">
      <t>レイワ</t>
    </rPh>
    <rPh sb="4" eb="5">
      <t>ネン</t>
    </rPh>
    <rPh sb="7" eb="8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シヨウ</t>
    </rPh>
    <rPh sb="24" eb="25">
      <t>ズ</t>
    </rPh>
    <rPh sb="25" eb="27">
      <t>マイスウ</t>
    </rPh>
    <phoneticPr fontId="2"/>
  </si>
  <si>
    <t>2. 使用状況及び使用見込（該当がない場合も空欄にせず「0」を入力してください）</t>
    <rPh sb="3" eb="7">
      <t>シヨウジョウキョウ</t>
    </rPh>
    <rPh sb="7" eb="8">
      <t>オヨ</t>
    </rPh>
    <rPh sb="9" eb="11">
      <t>シヨウ</t>
    </rPh>
    <rPh sb="11" eb="13">
      <t>ミコミ</t>
    </rPh>
    <phoneticPr fontId="2"/>
  </si>
  <si>
    <t>③令和７年度生徒数合計</t>
    <rPh sb="1" eb="3">
      <t>レイワ</t>
    </rPh>
    <rPh sb="4" eb="6">
      <t>ネンド</t>
    </rPh>
    <rPh sb="6" eb="9">
      <t>セイトスウ</t>
    </rPh>
    <rPh sb="9" eb="11">
      <t>ゴウケイ</t>
    </rPh>
    <phoneticPr fontId="2"/>
  </si>
  <si>
    <t>④令和８年度生徒数合計</t>
    <rPh sb="1" eb="3">
      <t>レイワ</t>
    </rPh>
    <rPh sb="4" eb="6">
      <t>ネンド</t>
    </rPh>
    <rPh sb="6" eb="9">
      <t>セイトスウ</t>
    </rPh>
    <rPh sb="9" eb="11">
      <t>ゴウケイ</t>
    </rPh>
    <phoneticPr fontId="2"/>
  </si>
  <si>
    <t>⑤令和７年度使用見込枚数</t>
    <rPh sb="1" eb="3">
      <t>レイワ</t>
    </rPh>
    <rPh sb="4" eb="6">
      <t>ネンド</t>
    </rPh>
    <rPh sb="6" eb="10">
      <t>シヨウミコ</t>
    </rPh>
    <rPh sb="10" eb="12">
      <t>マイスウ</t>
    </rPh>
    <phoneticPr fontId="2"/>
  </si>
  <si>
    <t>（①－⑤）</t>
    <phoneticPr fontId="2"/>
  </si>
  <si>
    <t>（⑧-⑨）</t>
    <phoneticPr fontId="2"/>
  </si>
  <si>
    <t>（（⑤－廃紙）÷③）</t>
    <phoneticPr fontId="2"/>
  </si>
  <si>
    <t>⑥令和７年度１人あたり使用見込枚数</t>
    <rPh sb="1" eb="3">
      <t>レイワ</t>
    </rPh>
    <rPh sb="4" eb="6">
      <t>ネンド</t>
    </rPh>
    <rPh sb="7" eb="8">
      <t>ニン</t>
    </rPh>
    <rPh sb="11" eb="13">
      <t>シヨウ</t>
    </rPh>
    <rPh sb="13" eb="15">
      <t>ミコ</t>
    </rPh>
    <rPh sb="15" eb="17">
      <t>マイスウ</t>
    </rPh>
    <phoneticPr fontId="2"/>
  </si>
  <si>
    <t>令和６年度の繰越枚数（令和７年４月３０日時点の在庫）</t>
    <rPh sb="0" eb="2">
      <t>レイワ</t>
    </rPh>
    <rPh sb="3" eb="5">
      <t>ネンド</t>
    </rPh>
    <rPh sb="6" eb="8">
      <t>クリコシ</t>
    </rPh>
    <rPh sb="8" eb="10">
      <t>マイスウ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ジテン</t>
    </rPh>
    <rPh sb="23" eb="25">
      <t>ザイコ</t>
    </rPh>
    <phoneticPr fontId="2"/>
  </si>
  <si>
    <t>枚</t>
    <rPh sb="0" eb="1">
      <t>マイ</t>
    </rPh>
    <phoneticPr fontId="2"/>
  </si>
  <si>
    <t>一斉配付枚数（令和７年７月１５日配付）</t>
    <rPh sb="0" eb="2">
      <t>イッセイ</t>
    </rPh>
    <rPh sb="2" eb="4">
      <t>ハイフ</t>
    </rPh>
    <rPh sb="4" eb="6">
      <t>マイスウ</t>
    </rPh>
    <rPh sb="7" eb="9">
      <t>レイワ</t>
    </rPh>
    <rPh sb="10" eb="11">
      <t>ネン</t>
    </rPh>
    <rPh sb="12" eb="13">
      <t>ガツ</t>
    </rPh>
    <rPh sb="15" eb="16">
      <t>ニチ</t>
    </rPh>
    <rPh sb="16" eb="18">
      <t>ハイフ</t>
    </rPh>
    <phoneticPr fontId="2"/>
  </si>
  <si>
    <t>⑩令和８年度の不足予定枚数</t>
    <rPh sb="7" eb="9">
      <t>フソク</t>
    </rPh>
    <rPh sb="9" eb="11">
      <t>ヨテイ</t>
    </rPh>
    <phoneticPr fontId="2"/>
  </si>
  <si>
    <t>⑨令和８年度への繰越予定枚数</t>
    <phoneticPr fontId="2"/>
  </si>
  <si>
    <t>令和８年度生徒数（令和８年５月１日時点の見込）</t>
    <rPh sb="0" eb="2">
      <t>レイワ</t>
    </rPh>
    <rPh sb="3" eb="5">
      <t>ネンド</t>
    </rPh>
    <rPh sb="5" eb="8">
      <t>セイトスウ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0" eb="22">
      <t>ミコミ</t>
    </rPh>
    <phoneticPr fontId="2"/>
  </si>
  <si>
    <t>令和７年度生徒数（令和７年度５月１日時点）</t>
    <rPh sb="0" eb="2">
      <t>レイワ</t>
    </rPh>
    <rPh sb="3" eb="5">
      <t>ネンド</t>
    </rPh>
    <rPh sb="5" eb="8">
      <t>セイトスウ</t>
    </rPh>
    <rPh sb="9" eb="11">
      <t>レイワ</t>
    </rPh>
    <rPh sb="12" eb="14">
      <t>ネンド</t>
    </rPh>
    <rPh sb="15" eb="16">
      <t>ガツ</t>
    </rPh>
    <rPh sb="17" eb="18">
      <t>ニチ</t>
    </rPh>
    <rPh sb="18" eb="20">
      <t>ジテン</t>
    </rPh>
    <phoneticPr fontId="2"/>
  </si>
  <si>
    <t>令和８年度配付予定枚数（機構→都道府県）
※1000枚切り上げ</t>
    <rPh sb="0" eb="2">
      <t>レイワ</t>
    </rPh>
    <rPh sb="3" eb="5">
      <t>ネンド</t>
    </rPh>
    <rPh sb="5" eb="7">
      <t>ハイフ</t>
    </rPh>
    <rPh sb="7" eb="9">
      <t>ヨテイ</t>
    </rPh>
    <rPh sb="9" eb="11">
      <t>マイスウ</t>
    </rPh>
    <rPh sb="12" eb="14">
      <t>キコウ</t>
    </rPh>
    <rPh sb="15" eb="19">
      <t>トドウフケン</t>
    </rPh>
    <rPh sb="26" eb="27">
      <t>マイ</t>
    </rPh>
    <rPh sb="27" eb="28">
      <t>キ</t>
    </rPh>
    <rPh sb="29" eb="30">
      <t>ア</t>
    </rPh>
    <phoneticPr fontId="2"/>
  </si>
  <si>
    <t>（⑧÷⑦）</t>
    <phoneticPr fontId="2"/>
  </si>
  <si>
    <t>（＝②）</t>
    <phoneticPr fontId="2"/>
  </si>
  <si>
    <t>⑧令和８年度必要予定枚数</t>
    <rPh sb="1" eb="3">
      <t>レイワ</t>
    </rPh>
    <rPh sb="4" eb="6">
      <t>ネンド</t>
    </rPh>
    <rPh sb="6" eb="8">
      <t>ヒツヨウ</t>
    </rPh>
    <rPh sb="8" eb="10">
      <t>ヨテイ</t>
    </rPh>
    <rPh sb="10" eb="12">
      <t>マイスウ</t>
    </rPh>
    <phoneticPr fontId="2"/>
  </si>
  <si>
    <t>②令和８年度必要予定枚数
（学校からのとりまとめ+都道府県の予備）</t>
    <rPh sb="1" eb="3">
      <t>レイワ</t>
    </rPh>
    <rPh sb="4" eb="6">
      <t>ネンド</t>
    </rPh>
    <rPh sb="6" eb="8">
      <t>ヒツヨウ</t>
    </rPh>
    <rPh sb="8" eb="10">
      <t>ヨテイ</t>
    </rPh>
    <rPh sb="10" eb="12">
      <t>マイスウ</t>
    </rPh>
    <rPh sb="14" eb="16">
      <t>ガッコウ</t>
    </rPh>
    <rPh sb="25" eb="29">
      <t>トドウフケン</t>
    </rPh>
    <rPh sb="30" eb="32">
      <t>ヨビ</t>
    </rPh>
    <phoneticPr fontId="2"/>
  </si>
  <si>
    <t>⑪使用見込枚数と必要予定枚数との割合</t>
    <rPh sb="1" eb="5">
      <t>シヨウミコ</t>
    </rPh>
    <rPh sb="5" eb="7">
      <t>マイスウ</t>
    </rPh>
    <rPh sb="8" eb="10">
      <t>ヒツヨウ</t>
    </rPh>
    <rPh sb="16" eb="18">
      <t>ワリアイ</t>
    </rPh>
    <phoneticPr fontId="2"/>
  </si>
  <si>
    <t>→150％を超える場合は、必要予定枚数が使用見込を大幅に超える理由を右欄に記載</t>
    <rPh sb="6" eb="7">
      <t>コ</t>
    </rPh>
    <rPh sb="9" eb="11">
      <t>バアイ</t>
    </rPh>
    <rPh sb="13" eb="15">
      <t>ヒツヨウ</t>
    </rPh>
    <rPh sb="15" eb="17">
      <t>ヨテイ</t>
    </rPh>
    <rPh sb="17" eb="19">
      <t>マイスウ</t>
    </rPh>
    <rPh sb="20" eb="24">
      <t>シヨウミコミ</t>
    </rPh>
    <rPh sb="25" eb="27">
      <t>オオハバ</t>
    </rPh>
    <rPh sb="28" eb="29">
      <t>コ</t>
    </rPh>
    <rPh sb="31" eb="33">
      <t>リユウ</t>
    </rPh>
    <rPh sb="34" eb="36">
      <t>ミギラン</t>
    </rPh>
    <rPh sb="37" eb="39">
      <t>キサイ</t>
    </rPh>
    <phoneticPr fontId="2"/>
  </si>
  <si>
    <t>令和７年度学校学生生徒旅客運賃割引証の使用に関する調書（都道府県・教育特区）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1">
      <t>シヨウ</t>
    </rPh>
    <rPh sb="22" eb="23">
      <t>カン</t>
    </rPh>
    <rPh sb="25" eb="27">
      <t>チョウショ</t>
    </rPh>
    <rPh sb="28" eb="32">
      <t>トドウフケン</t>
    </rPh>
    <rPh sb="33" eb="37">
      <t>キョウイクトック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</si>
</sst>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78" formatCode="0.0%"/>
    <numFmt numFmtId="179" formatCode="#,##0.00_ "/>
    <numFmt numFmtId="180" formatCode=";;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6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177" fontId="0" fillId="0" borderId="4" xfId="0" applyNumberFormat="1" applyFont="1" applyFill="1" applyBorder="1" applyAlignment="1" applyProtection="1">
      <alignment vertical="center"/>
      <protection locked="0"/>
    </xf>
    <xf numFmtId="177" fontId="0" fillId="0" borderId="2" xfId="0" applyNumberFormat="1" applyFont="1" applyFill="1" applyBorder="1" applyAlignment="1" applyProtection="1">
      <alignment vertical="center"/>
      <protection locked="0"/>
    </xf>
    <xf numFmtId="177" fontId="0" fillId="0" borderId="1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horizontal="distributed" vertical="center" wrapText="1"/>
    </xf>
    <xf numFmtId="176" fontId="6" fillId="2" borderId="0" xfId="0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176" fontId="6" fillId="2" borderId="0" xfId="0" applyNumberFormat="1" applyFont="1" applyFill="1" applyBorder="1" applyAlignment="1" applyProtection="1">
      <alignment horizontal="right" vertical="center" wrapText="1"/>
    </xf>
    <xf numFmtId="177" fontId="5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center" vertical="center"/>
    </xf>
    <xf numFmtId="176" fontId="5" fillId="0" borderId="0" xfId="0" applyNumberFormat="1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176" fontId="0" fillId="2" borderId="0" xfId="0" applyNumberFormat="1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0" fillId="0" borderId="5" xfId="0" applyFont="1" applyFill="1" applyBorder="1" applyAlignment="1" applyProtection="1">
      <alignment horizontal="center" vertical="center"/>
    </xf>
    <xf numFmtId="177" fontId="0" fillId="0" borderId="14" xfId="0" applyNumberFormat="1" applyFont="1" applyFill="1" applyBorder="1" applyAlignment="1" applyProtection="1">
      <alignment vertical="center"/>
      <protection locked="0"/>
    </xf>
    <xf numFmtId="177" fontId="0" fillId="0" borderId="15" xfId="0" applyNumberFormat="1" applyFont="1" applyFill="1" applyBorder="1" applyAlignment="1" applyProtection="1">
      <alignment vertical="center"/>
    </xf>
    <xf numFmtId="177" fontId="0" fillId="0" borderId="16" xfId="0" applyNumberFormat="1" applyFont="1" applyFill="1" applyBorder="1" applyAlignment="1" applyProtection="1">
      <alignment vertical="center"/>
    </xf>
    <xf numFmtId="177" fontId="0" fillId="0" borderId="18" xfId="0" applyNumberFormat="1" applyFont="1" applyFill="1" applyBorder="1" applyAlignment="1" applyProtection="1">
      <alignment vertical="center"/>
      <protection locked="0"/>
    </xf>
    <xf numFmtId="177" fontId="0" fillId="0" borderId="19" xfId="0" applyNumberFormat="1" applyFont="1" applyFill="1" applyBorder="1" applyAlignment="1" applyProtection="1">
      <alignment vertical="center"/>
    </xf>
    <xf numFmtId="177" fontId="0" fillId="0" borderId="20" xfId="0" applyNumberFormat="1" applyFont="1" applyFill="1" applyBorder="1" applyAlignment="1" applyProtection="1">
      <alignment vertical="center"/>
    </xf>
    <xf numFmtId="0" fontId="0" fillId="0" borderId="12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wrapText="1"/>
    </xf>
    <xf numFmtId="0" fontId="16" fillId="0" borderId="0" xfId="0" applyFont="1" applyFill="1" applyAlignment="1" applyProtection="1">
      <alignment vertical="center"/>
    </xf>
    <xf numFmtId="0" fontId="14" fillId="2" borderId="0" xfId="0" applyFont="1" applyFill="1" applyBorder="1" applyAlignment="1" applyProtection="1">
      <alignment vertical="center" wrapText="1"/>
    </xf>
    <xf numFmtId="0" fontId="0" fillId="0" borderId="23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180" fontId="15" fillId="0" borderId="0" xfId="0" applyNumberFormat="1" applyFont="1" applyAlignment="1" applyProtection="1">
      <alignment vertic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177" fontId="0" fillId="0" borderId="4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177" fontId="0" fillId="0" borderId="9" xfId="0" applyNumberFormat="1" applyFont="1" applyBorder="1" applyAlignment="1" applyProtection="1">
      <alignment horizontal="center" vertical="center"/>
    </xf>
    <xf numFmtId="177" fontId="0" fillId="0" borderId="8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 shrinkToFit="1"/>
    </xf>
    <xf numFmtId="0" fontId="0" fillId="0" borderId="12" xfId="0" applyFont="1" applyFill="1" applyBorder="1" applyAlignment="1" applyProtection="1">
      <alignment horizontal="center" vertical="center" shrinkToFit="1"/>
    </xf>
    <xf numFmtId="0" fontId="0" fillId="0" borderId="13" xfId="0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 wrapText="1" shrinkToFit="1"/>
    </xf>
    <xf numFmtId="0" fontId="0" fillId="0" borderId="7" xfId="0" applyFont="1" applyFill="1" applyBorder="1" applyAlignment="1" applyProtection="1">
      <alignment horizontal="center" vertical="center" shrinkToFit="1"/>
    </xf>
    <xf numFmtId="0" fontId="0" fillId="0" borderId="17" xfId="0" applyFont="1" applyFill="1" applyBorder="1" applyAlignment="1" applyProtection="1">
      <alignment horizontal="center" vertical="center" shrinkToFit="1"/>
    </xf>
    <xf numFmtId="0" fontId="0" fillId="0" borderId="4" xfId="0" applyFont="1" applyBorder="1" applyAlignment="1" applyProtection="1">
      <alignment horizontal="center" vertical="center" wrapText="1"/>
    </xf>
    <xf numFmtId="176" fontId="12" fillId="0" borderId="9" xfId="0" applyNumberFormat="1" applyFont="1" applyBorder="1" applyAlignment="1" applyProtection="1">
      <alignment horizontal="center" vertical="center"/>
    </xf>
    <xf numFmtId="176" fontId="12" fillId="0" borderId="8" xfId="0" applyNumberFormat="1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178" fontId="0" fillId="0" borderId="4" xfId="0" applyNumberFormat="1" applyFont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left" vertical="center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5" xfId="0" applyNumberFormat="1" applyFont="1" applyBorder="1" applyAlignment="1" applyProtection="1">
      <alignment horizontal="center" vertical="center"/>
      <protection locked="0"/>
    </xf>
    <xf numFmtId="177" fontId="0" fillId="0" borderId="3" xfId="0" applyNumberFormat="1" applyFont="1" applyBorder="1" applyAlignment="1" applyProtection="1">
      <alignment horizontal="center" vertical="center"/>
      <protection locked="0"/>
    </xf>
    <xf numFmtId="177" fontId="0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76" fontId="0" fillId="0" borderId="14" xfId="0" applyNumberFormat="1" applyFont="1" applyBorder="1" applyAlignment="1" applyProtection="1">
      <alignment horizontal="center" vertical="center"/>
    </xf>
    <xf numFmtId="179" fontId="0" fillId="0" borderId="2" xfId="0" applyNumberFormat="1" applyFont="1" applyBorder="1" applyAlignment="1" applyProtection="1">
      <alignment horizontal="center" vertical="center"/>
    </xf>
    <xf numFmtId="179" fontId="0" fillId="0" borderId="3" xfId="0" applyNumberFormat="1" applyFont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12" xfId="0" applyFont="1" applyFill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176" fontId="12" fillId="0" borderId="22" xfId="0" applyNumberFormat="1" applyFont="1" applyBorder="1" applyAlignment="1" applyProtection="1">
      <alignment horizontal="center" vertical="center"/>
    </xf>
    <xf numFmtId="176" fontId="12" fillId="0" borderId="21" xfId="0" applyNumberFormat="1" applyFont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19"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B2B2B2"/>
      <color rgb="FF969696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8"/>
  <sheetViews>
    <sheetView showGridLines="0" tabSelected="1" view="pageBreakPreview" topLeftCell="B1" zoomScale="85" zoomScaleNormal="85" zoomScaleSheetLayoutView="85" workbookViewId="0">
      <selection activeCell="B1" sqref="B1:O1"/>
    </sheetView>
  </sheetViews>
  <sheetFormatPr defaultRowHeight="13.5" customHeight="1" x14ac:dyDescent="0.15"/>
  <cols>
    <col min="1" max="1" width="1.25" style="4" customWidth="1"/>
    <col min="2" max="2" width="1.625" style="4" customWidth="1"/>
    <col min="3" max="3" width="7.875" style="4" customWidth="1"/>
    <col min="4" max="4" width="13" style="4" customWidth="1"/>
    <col min="5" max="5" width="4.25" style="4" customWidth="1"/>
    <col min="6" max="6" width="13" style="4" customWidth="1"/>
    <col min="7" max="15" width="12" style="4" customWidth="1"/>
    <col min="16" max="16" width="2.375" style="4" customWidth="1"/>
    <col min="17" max="17" width="1.375" style="5" customWidth="1"/>
    <col min="18" max="16384" width="9" style="4"/>
  </cols>
  <sheetData>
    <row r="1" spans="2:19" ht="66" customHeight="1" x14ac:dyDescent="0.15">
      <c r="B1" s="81" t="s">
        <v>120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2:19" ht="30.75" customHeight="1" x14ac:dyDescent="0.15">
      <c r="B2" s="82" t="s">
        <v>6</v>
      </c>
      <c r="C2" s="83"/>
      <c r="D2" s="69"/>
      <c r="E2" s="71" t="s">
        <v>25</v>
      </c>
      <c r="F2" s="70"/>
      <c r="G2" s="68" t="s">
        <v>34</v>
      </c>
      <c r="H2" s="84"/>
      <c r="I2" s="85"/>
      <c r="J2" s="86"/>
      <c r="K2" s="87"/>
      <c r="L2" s="67" t="s">
        <v>14</v>
      </c>
      <c r="M2" s="88" t="str">
        <f>IFERROR(VLOOKUP(D2,参照用!A3:B7,2,0),"(自動入力)")</f>
        <v>(自動入力)</v>
      </c>
      <c r="N2" s="89"/>
      <c r="O2" s="89"/>
      <c r="R2" s="6"/>
    </row>
    <row r="3" spans="2:19" ht="15.75" customHeight="1" x14ac:dyDescent="0.15">
      <c r="B3" s="7"/>
      <c r="C3" s="8"/>
      <c r="D3" s="9" t="str">
        <f>IF(OR(D2="",F2=""),"↑最初に機関番号を必ず入力してください","")</f>
        <v>↑最初に機関番号を必ず入力してください</v>
      </c>
      <c r="E3" s="8"/>
      <c r="F3" s="10"/>
      <c r="G3" s="10"/>
      <c r="H3" s="10"/>
      <c r="I3" s="10"/>
      <c r="J3" s="11"/>
      <c r="K3" s="10"/>
      <c r="L3" s="10"/>
      <c r="M3" s="10"/>
      <c r="N3" s="10"/>
    </row>
    <row r="4" spans="2:19" ht="23.25" customHeight="1" x14ac:dyDescent="0.15">
      <c r="B4" s="12" t="s">
        <v>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5"/>
    </row>
    <row r="5" spans="2:19" ht="7.5" customHeight="1" x14ac:dyDescent="0.15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6"/>
    </row>
    <row r="6" spans="2:19" ht="25.5" customHeight="1" x14ac:dyDescent="0.15">
      <c r="B6" s="15"/>
      <c r="C6" s="78" t="s">
        <v>106</v>
      </c>
      <c r="D6" s="79"/>
      <c r="E6" s="79"/>
      <c r="F6" s="79"/>
      <c r="G6" s="79"/>
      <c r="H6" s="80"/>
      <c r="I6" s="80"/>
      <c r="J6" s="20" t="s">
        <v>0</v>
      </c>
      <c r="K6" s="21"/>
      <c r="L6" s="77"/>
      <c r="M6" s="77"/>
      <c r="N6" s="77"/>
      <c r="O6" s="16"/>
      <c r="P6" s="16"/>
    </row>
    <row r="7" spans="2:19" ht="25.5" customHeight="1" x14ac:dyDescent="0.15">
      <c r="B7" s="15"/>
      <c r="C7" s="78" t="s">
        <v>108</v>
      </c>
      <c r="D7" s="79"/>
      <c r="E7" s="79"/>
      <c r="F7" s="79"/>
      <c r="G7" s="79"/>
      <c r="H7" s="80"/>
      <c r="I7" s="80"/>
      <c r="J7" s="20" t="s">
        <v>0</v>
      </c>
      <c r="K7" s="18"/>
      <c r="L7" s="15"/>
      <c r="M7" s="15"/>
      <c r="N7" s="15"/>
      <c r="O7" s="16"/>
      <c r="P7" s="16"/>
    </row>
    <row r="8" spans="2:19" ht="25.5" customHeight="1" x14ac:dyDescent="0.15">
      <c r="B8" s="15"/>
      <c r="C8" s="78" t="s">
        <v>33</v>
      </c>
      <c r="D8" s="79"/>
      <c r="E8" s="79"/>
      <c r="F8" s="79"/>
      <c r="G8" s="79"/>
      <c r="H8" s="80"/>
      <c r="I8" s="80"/>
      <c r="J8" s="20" t="s">
        <v>0</v>
      </c>
      <c r="K8" s="18"/>
      <c r="L8" s="15"/>
      <c r="M8" s="15"/>
      <c r="N8" s="15"/>
      <c r="O8" s="16"/>
      <c r="P8" s="16"/>
    </row>
    <row r="9" spans="2:19" ht="9.75" customHeight="1" thickBot="1" x14ac:dyDescent="0.2">
      <c r="B9" s="15"/>
      <c r="C9" s="15"/>
      <c r="D9" s="15"/>
      <c r="E9" s="15"/>
      <c r="F9" s="15"/>
      <c r="G9" s="15"/>
      <c r="H9" s="22"/>
      <c r="I9" s="22"/>
      <c r="J9" s="15"/>
      <c r="K9" s="15"/>
      <c r="L9" s="15"/>
      <c r="M9" s="15"/>
      <c r="N9" s="15"/>
      <c r="O9" s="16"/>
      <c r="P9" s="16"/>
    </row>
    <row r="10" spans="2:19" ht="33" customHeight="1" thickBot="1" x14ac:dyDescent="0.2">
      <c r="B10" s="15"/>
      <c r="C10" s="90" t="s">
        <v>18</v>
      </c>
      <c r="D10" s="91"/>
      <c r="E10" s="91"/>
      <c r="F10" s="91"/>
      <c r="G10" s="91"/>
      <c r="H10" s="92" t="str">
        <f>IF(H6="","（自動入力）",SUM(H6:I8))</f>
        <v>（自動入力）</v>
      </c>
      <c r="I10" s="93"/>
      <c r="J10" s="19" t="s">
        <v>0</v>
      </c>
      <c r="K10" s="18"/>
      <c r="L10" s="15"/>
      <c r="M10" s="15"/>
      <c r="N10" s="15"/>
      <c r="O10" s="16"/>
      <c r="P10" s="16"/>
    </row>
    <row r="11" spans="2:19" s="13" customFormat="1" ht="7.5" customHeight="1" x14ac:dyDescent="0.15">
      <c r="B11" s="15"/>
      <c r="C11" s="23"/>
      <c r="D11" s="24"/>
      <c r="E11" s="24"/>
      <c r="F11" s="24"/>
      <c r="G11" s="24"/>
      <c r="H11" s="24"/>
      <c r="I11" s="24"/>
      <c r="J11" s="24"/>
      <c r="K11" s="24"/>
      <c r="L11" s="18"/>
      <c r="M11" s="18"/>
      <c r="N11" s="18"/>
      <c r="O11" s="15"/>
      <c r="P11" s="15"/>
    </row>
    <row r="12" spans="2:19" ht="8.25" customHeight="1" x14ac:dyDescent="0.15">
      <c r="G12" s="25"/>
      <c r="H12" s="25"/>
      <c r="I12" s="25"/>
      <c r="M12" s="64"/>
      <c r="N12" s="64"/>
      <c r="O12" s="64"/>
    </row>
    <row r="13" spans="2:19" ht="23.25" customHeight="1" x14ac:dyDescent="0.15">
      <c r="B13" s="12" t="s">
        <v>98</v>
      </c>
      <c r="C13" s="54"/>
      <c r="D13" s="54"/>
      <c r="E13" s="54"/>
      <c r="F13" s="54"/>
      <c r="G13" s="54"/>
      <c r="H13" s="54"/>
      <c r="I13" s="54"/>
      <c r="J13" s="54"/>
      <c r="K13" s="54"/>
      <c r="L13" s="26"/>
      <c r="M13" s="64"/>
      <c r="N13" s="64"/>
      <c r="O13" s="64"/>
    </row>
    <row r="14" spans="2:19" ht="7.5" customHeight="1" x14ac:dyDescent="0.15">
      <c r="B14" s="27"/>
      <c r="C14" s="27"/>
      <c r="D14" s="28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2:19" ht="36" customHeight="1" x14ac:dyDescent="0.15">
      <c r="B15" s="15"/>
      <c r="C15" s="98"/>
      <c r="D15" s="99"/>
      <c r="E15" s="99"/>
      <c r="F15" s="100"/>
      <c r="G15" s="29" t="s">
        <v>2</v>
      </c>
      <c r="H15" s="29" t="s">
        <v>1</v>
      </c>
      <c r="I15" s="30" t="s">
        <v>12</v>
      </c>
      <c r="J15" s="29" t="s">
        <v>4</v>
      </c>
      <c r="K15" s="29" t="s">
        <v>3</v>
      </c>
      <c r="L15" s="29" t="s">
        <v>5</v>
      </c>
      <c r="M15" s="30" t="s">
        <v>13</v>
      </c>
      <c r="N15" s="31" t="s">
        <v>11</v>
      </c>
      <c r="O15" s="32" t="s">
        <v>17</v>
      </c>
      <c r="P15" s="33"/>
      <c r="R15" s="5"/>
      <c r="S15" s="34"/>
    </row>
    <row r="16" spans="2:19" ht="42" customHeight="1" x14ac:dyDescent="0.15">
      <c r="B16" s="15"/>
      <c r="C16" s="101" t="s">
        <v>97</v>
      </c>
      <c r="D16" s="102"/>
      <c r="E16" s="102"/>
      <c r="F16" s="103"/>
      <c r="G16" s="1"/>
      <c r="H16" s="1"/>
      <c r="I16" s="1"/>
      <c r="J16" s="1"/>
      <c r="K16" s="1"/>
      <c r="L16" s="1"/>
      <c r="M16" s="1"/>
      <c r="N16" s="2"/>
      <c r="O16" s="3">
        <f>SUM(G16:N16)</f>
        <v>0</v>
      </c>
      <c r="P16" s="19"/>
      <c r="Q16" s="35"/>
      <c r="R16" s="35"/>
      <c r="S16" s="34"/>
    </row>
    <row r="17" spans="2:19" ht="42" customHeight="1" x14ac:dyDescent="0.15">
      <c r="B17" s="15"/>
      <c r="C17" s="101" t="s">
        <v>95</v>
      </c>
      <c r="D17" s="102"/>
      <c r="E17" s="102"/>
      <c r="F17" s="103"/>
      <c r="G17" s="1"/>
      <c r="H17" s="1"/>
      <c r="I17" s="1"/>
      <c r="J17" s="1"/>
      <c r="K17" s="1"/>
      <c r="L17" s="1"/>
      <c r="M17" s="1"/>
      <c r="N17" s="2"/>
      <c r="O17" s="3">
        <f t="shared" ref="O17:O19" si="0">SUM(G17:N17)</f>
        <v>0</v>
      </c>
      <c r="P17" s="19"/>
      <c r="Q17" s="35"/>
      <c r="R17" s="65" t="str">
        <f>IF(H10&lt;O17,"←使用済枚数が受入枚数を超えています。ご確認ください","")</f>
        <v/>
      </c>
      <c r="S17" s="34"/>
    </row>
    <row r="18" spans="2:19" ht="42" customHeight="1" thickBot="1" x14ac:dyDescent="0.2">
      <c r="B18" s="15"/>
      <c r="C18" s="104" t="s">
        <v>96</v>
      </c>
      <c r="D18" s="105"/>
      <c r="E18" s="105"/>
      <c r="F18" s="106"/>
      <c r="G18" s="56"/>
      <c r="H18" s="56"/>
      <c r="I18" s="56"/>
      <c r="J18" s="56"/>
      <c r="K18" s="56"/>
      <c r="L18" s="56"/>
      <c r="M18" s="56"/>
      <c r="N18" s="57"/>
      <c r="O18" s="58">
        <f t="shared" si="0"/>
        <v>0</v>
      </c>
      <c r="P18" s="19"/>
      <c r="Q18" s="35"/>
      <c r="R18" s="35"/>
      <c r="S18" s="34"/>
    </row>
    <row r="19" spans="2:19" ht="42" customHeight="1" thickBot="1" x14ac:dyDescent="0.2">
      <c r="B19" s="15"/>
      <c r="C19" s="112" t="s">
        <v>117</v>
      </c>
      <c r="D19" s="113"/>
      <c r="E19" s="113"/>
      <c r="F19" s="114"/>
      <c r="G19" s="59"/>
      <c r="H19" s="59"/>
      <c r="I19" s="59"/>
      <c r="J19" s="59"/>
      <c r="K19" s="59"/>
      <c r="L19" s="59"/>
      <c r="M19" s="59"/>
      <c r="N19" s="60"/>
      <c r="O19" s="61">
        <f t="shared" si="0"/>
        <v>0</v>
      </c>
      <c r="P19" s="19"/>
      <c r="Q19" s="35"/>
      <c r="R19" s="35"/>
      <c r="S19" s="34"/>
    </row>
    <row r="20" spans="2:19" ht="9.75" customHeight="1" x14ac:dyDescent="0.15">
      <c r="B20" s="15"/>
      <c r="C20" s="19"/>
      <c r="D20" s="19"/>
      <c r="E20" s="19"/>
      <c r="F20" s="19"/>
      <c r="G20" s="36"/>
      <c r="H20" s="36"/>
      <c r="I20" s="36"/>
      <c r="J20" s="19"/>
      <c r="K20" s="19"/>
      <c r="L20" s="19"/>
      <c r="M20" s="19"/>
      <c r="N20" s="19"/>
      <c r="O20" s="19"/>
      <c r="P20" s="37"/>
      <c r="Q20" s="35"/>
      <c r="R20" s="34"/>
    </row>
    <row r="21" spans="2:19" ht="42" customHeight="1" x14ac:dyDescent="0.15">
      <c r="B21" s="15"/>
      <c r="C21" s="110" t="s">
        <v>24</v>
      </c>
      <c r="D21" s="110"/>
      <c r="E21" s="110"/>
      <c r="F21" s="110"/>
      <c r="G21" s="111"/>
      <c r="H21" s="111"/>
      <c r="I21" s="111"/>
      <c r="J21" s="111"/>
      <c r="K21" s="111"/>
      <c r="L21" s="111"/>
      <c r="M21" s="111"/>
      <c r="N21" s="111"/>
      <c r="O21" s="111"/>
      <c r="P21" s="37"/>
      <c r="Q21" s="35"/>
      <c r="R21" s="34"/>
    </row>
    <row r="22" spans="2:19" ht="9.75" customHeight="1" x14ac:dyDescent="0.15">
      <c r="B22" s="15"/>
      <c r="C22" s="19"/>
      <c r="D22" s="19"/>
      <c r="E22" s="19"/>
      <c r="F22" s="19"/>
      <c r="G22" s="36"/>
      <c r="H22" s="36"/>
      <c r="I22" s="36"/>
      <c r="J22" s="19"/>
      <c r="K22" s="19"/>
      <c r="L22" s="19"/>
      <c r="M22" s="19"/>
      <c r="N22" s="19"/>
      <c r="O22" s="19"/>
      <c r="P22" s="37"/>
      <c r="Q22" s="35"/>
      <c r="R22" s="34"/>
    </row>
    <row r="23" spans="2:19" ht="19.5" customHeight="1" x14ac:dyDescent="0.15">
      <c r="B23" s="17"/>
      <c r="C23" s="124" t="s">
        <v>112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37"/>
      <c r="Q23" s="35"/>
      <c r="R23" s="34"/>
    </row>
    <row r="24" spans="2:19" ht="18.75" customHeight="1" x14ac:dyDescent="0.15">
      <c r="B24" s="15"/>
      <c r="C24" s="107" t="s">
        <v>7</v>
      </c>
      <c r="D24" s="108"/>
      <c r="E24" s="109"/>
      <c r="F24" s="101" t="s">
        <v>8</v>
      </c>
      <c r="G24" s="103"/>
      <c r="H24" s="107" t="s">
        <v>9</v>
      </c>
      <c r="I24" s="109"/>
      <c r="J24" s="107" t="s">
        <v>10</v>
      </c>
      <c r="K24" s="109"/>
      <c r="L24" s="107" t="s">
        <v>19</v>
      </c>
      <c r="M24" s="109"/>
      <c r="N24" s="107" t="s">
        <v>99</v>
      </c>
      <c r="O24" s="109"/>
      <c r="P24" s="37"/>
      <c r="Q24" s="35"/>
      <c r="R24" s="34"/>
    </row>
    <row r="25" spans="2:19" ht="27" customHeight="1" x14ac:dyDescent="0.15">
      <c r="B25" s="15"/>
      <c r="C25" s="125"/>
      <c r="D25" s="126"/>
      <c r="E25" s="127"/>
      <c r="F25" s="128"/>
      <c r="G25" s="128"/>
      <c r="H25" s="80"/>
      <c r="I25" s="80"/>
      <c r="J25" s="80"/>
      <c r="K25" s="80"/>
      <c r="L25" s="80"/>
      <c r="M25" s="80"/>
      <c r="N25" s="97">
        <f>SUM(C25:M25)</f>
        <v>0</v>
      </c>
      <c r="O25" s="97"/>
      <c r="P25" s="37"/>
      <c r="Q25" s="35"/>
      <c r="R25" s="34"/>
    </row>
    <row r="26" spans="2:19" s="38" customFormat="1" ht="9.75" customHeight="1" x14ac:dyDescent="0.15">
      <c r="B26" s="33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37"/>
      <c r="Q26" s="35"/>
      <c r="R26" s="34"/>
    </row>
    <row r="27" spans="2:19" ht="19.5" customHeight="1" x14ac:dyDescent="0.15">
      <c r="B27" s="15"/>
      <c r="C27" s="124" t="s">
        <v>111</v>
      </c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6"/>
    </row>
    <row r="28" spans="2:19" ht="18.75" customHeight="1" x14ac:dyDescent="0.15">
      <c r="B28" s="15"/>
      <c r="C28" s="95" t="s">
        <v>7</v>
      </c>
      <c r="D28" s="96"/>
      <c r="E28" s="88"/>
      <c r="F28" s="115" t="s">
        <v>8</v>
      </c>
      <c r="G28" s="115"/>
      <c r="H28" s="89" t="s">
        <v>9</v>
      </c>
      <c r="I28" s="89"/>
      <c r="J28" s="89" t="s">
        <v>10</v>
      </c>
      <c r="K28" s="89"/>
      <c r="L28" s="110" t="s">
        <v>20</v>
      </c>
      <c r="M28" s="110"/>
      <c r="N28" s="107" t="s">
        <v>100</v>
      </c>
      <c r="O28" s="109"/>
      <c r="P28" s="16"/>
    </row>
    <row r="29" spans="2:19" ht="27" customHeight="1" x14ac:dyDescent="0.15">
      <c r="B29" s="15"/>
      <c r="C29" s="125"/>
      <c r="D29" s="126"/>
      <c r="E29" s="127"/>
      <c r="F29" s="128"/>
      <c r="G29" s="128"/>
      <c r="H29" s="80"/>
      <c r="I29" s="80"/>
      <c r="J29" s="80"/>
      <c r="K29" s="80"/>
      <c r="L29" s="80"/>
      <c r="M29" s="80"/>
      <c r="N29" s="97">
        <f>SUM(C29:M29)</f>
        <v>0</v>
      </c>
      <c r="O29" s="97"/>
      <c r="P29" s="16"/>
    </row>
    <row r="30" spans="2:19" s="38" customFormat="1" ht="9.75" customHeight="1" x14ac:dyDescent="0.1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42"/>
      <c r="Q30" s="43"/>
    </row>
    <row r="31" spans="2:19" s="13" customFormat="1" ht="25.5" customHeight="1" x14ac:dyDescent="0.15">
      <c r="B31" s="15"/>
      <c r="C31" s="39" t="s">
        <v>101</v>
      </c>
      <c r="D31" s="40"/>
      <c r="E31" s="40"/>
      <c r="F31" s="40"/>
      <c r="G31" s="41"/>
      <c r="H31" s="97" t="str">
        <f>IF(G17="","（自動入力）",O17+O18)</f>
        <v>（自動入力）</v>
      </c>
      <c r="I31" s="97"/>
      <c r="J31" s="19" t="s">
        <v>0</v>
      </c>
      <c r="K31" s="66"/>
      <c r="L31" s="66"/>
      <c r="M31" s="66"/>
      <c r="N31" s="66"/>
      <c r="O31" s="66"/>
      <c r="P31" s="15"/>
    </row>
    <row r="32" spans="2:19" s="13" customFormat="1" ht="25.5" customHeight="1" x14ac:dyDescent="0.15">
      <c r="B32" s="15"/>
      <c r="C32" s="39" t="s">
        <v>105</v>
      </c>
      <c r="D32" s="40"/>
      <c r="E32" s="40"/>
      <c r="F32" s="40"/>
      <c r="G32" s="53" t="s">
        <v>104</v>
      </c>
      <c r="H32" s="131" t="str">
        <f>IFERROR(ROUND((H31-N17)/N25,2),"(自動入力)")</f>
        <v>(自動入力)</v>
      </c>
      <c r="I32" s="132"/>
      <c r="J32" s="20" t="s">
        <v>107</v>
      </c>
      <c r="K32" s="122" t="str">
        <f>IF(BA47=M2,"未入力項目があります。
黄色セルに入力してください。","")</f>
        <v/>
      </c>
      <c r="L32" s="122"/>
      <c r="M32" s="122"/>
      <c r="N32" s="122"/>
      <c r="O32" s="122"/>
      <c r="P32" s="15"/>
    </row>
    <row r="33" spans="2:53" s="13" customFormat="1" ht="25.5" customHeight="1" x14ac:dyDescent="0.15">
      <c r="B33" s="15"/>
      <c r="C33" s="142" t="s">
        <v>22</v>
      </c>
      <c r="D33" s="143"/>
      <c r="E33" s="143"/>
      <c r="F33" s="143"/>
      <c r="G33" s="50" t="s">
        <v>21</v>
      </c>
      <c r="H33" s="94" t="str">
        <f>IFERROR(N29*H32,"(自動入力)")</f>
        <v>(自動入力)</v>
      </c>
      <c r="I33" s="94"/>
      <c r="J33" s="20" t="s">
        <v>107</v>
      </c>
      <c r="K33" s="122"/>
      <c r="L33" s="122"/>
      <c r="M33" s="122"/>
      <c r="N33" s="122"/>
      <c r="O33" s="122"/>
      <c r="P33" s="15"/>
    </row>
    <row r="34" spans="2:53" s="13" customFormat="1" ht="9.75" customHeight="1" x14ac:dyDescent="0.15">
      <c r="B34" s="15"/>
      <c r="C34" s="15"/>
      <c r="D34" s="15"/>
      <c r="E34" s="15"/>
      <c r="F34" s="15"/>
      <c r="G34" s="15"/>
      <c r="H34" s="15"/>
      <c r="I34" s="15"/>
      <c r="J34" s="15"/>
      <c r="K34" s="122"/>
      <c r="L34" s="122"/>
      <c r="M34" s="122"/>
      <c r="N34" s="122"/>
      <c r="O34" s="122"/>
      <c r="P34" s="15"/>
    </row>
    <row r="35" spans="2:53" s="38" customFormat="1" ht="25.5" customHeight="1" x14ac:dyDescent="0.15">
      <c r="B35" s="15"/>
      <c r="C35" s="51" t="s">
        <v>116</v>
      </c>
      <c r="D35" s="52"/>
      <c r="E35" s="52"/>
      <c r="F35" s="52"/>
      <c r="G35" s="72" t="s">
        <v>115</v>
      </c>
      <c r="H35" s="97" t="str">
        <f>IF(G19="","（自動入力）",O19)</f>
        <v>（自動入力）</v>
      </c>
      <c r="I35" s="97"/>
      <c r="J35" s="19" t="s">
        <v>0</v>
      </c>
      <c r="K35" s="122"/>
      <c r="L35" s="122"/>
      <c r="M35" s="122"/>
      <c r="N35" s="122"/>
      <c r="O35" s="122"/>
      <c r="P35" s="42"/>
    </row>
    <row r="36" spans="2:53" ht="25.5" customHeight="1" thickBot="1" x14ac:dyDescent="0.2">
      <c r="B36" s="33"/>
      <c r="C36" s="133" t="s">
        <v>110</v>
      </c>
      <c r="D36" s="134"/>
      <c r="E36" s="134"/>
      <c r="F36" s="134"/>
      <c r="G36" s="62" t="s">
        <v>102</v>
      </c>
      <c r="H36" s="130" t="str">
        <f>IFERROR(MAX(H10-H31,0),"（自動入力）")</f>
        <v>（自動入力）</v>
      </c>
      <c r="I36" s="130"/>
      <c r="J36" s="19" t="s">
        <v>0</v>
      </c>
      <c r="K36" s="123" t="str">
        <f>IF(AW48=M2,"未入力項目があります。
黄色セルに入力してください。","")</f>
        <v/>
      </c>
      <c r="L36" s="123"/>
      <c r="M36" s="123"/>
      <c r="N36" s="123"/>
      <c r="O36" s="123"/>
      <c r="P36" s="16"/>
      <c r="Q36" s="4"/>
    </row>
    <row r="37" spans="2:53" ht="33.75" customHeight="1" thickBot="1" x14ac:dyDescent="0.2">
      <c r="B37" s="33"/>
      <c r="C37" s="138" t="s">
        <v>109</v>
      </c>
      <c r="D37" s="139"/>
      <c r="E37" s="139"/>
      <c r="F37" s="139"/>
      <c r="G37" s="63" t="s">
        <v>103</v>
      </c>
      <c r="H37" s="140" t="str">
        <f>IFERROR(MAX(H35-H36,0),"(自動入力)")</f>
        <v>(自動入力)</v>
      </c>
      <c r="I37" s="141"/>
      <c r="J37" s="19" t="s">
        <v>0</v>
      </c>
      <c r="K37" s="123"/>
      <c r="L37" s="123"/>
      <c r="M37" s="123"/>
      <c r="N37" s="123"/>
      <c r="O37" s="123"/>
      <c r="P37" s="16"/>
      <c r="Q37" s="4"/>
    </row>
    <row r="38" spans="2:53" ht="33.75" customHeight="1" thickBot="1" x14ac:dyDescent="0.2">
      <c r="B38" s="33"/>
      <c r="C38" s="74" t="s">
        <v>113</v>
      </c>
      <c r="D38" s="75"/>
      <c r="E38" s="75"/>
      <c r="F38" s="75"/>
      <c r="G38" s="76"/>
      <c r="H38" s="116" t="str">
        <f>IFERROR(CEILING($H$37,1000),"(自動入力)")</f>
        <v>(自動入力)</v>
      </c>
      <c r="I38" s="117"/>
      <c r="J38" s="19" t="s">
        <v>0</v>
      </c>
      <c r="K38" s="123"/>
      <c r="L38" s="123"/>
      <c r="M38" s="123"/>
      <c r="N38" s="123"/>
      <c r="O38" s="123"/>
      <c r="P38" s="16"/>
      <c r="Q38" s="4"/>
    </row>
    <row r="39" spans="2:53" s="13" customFormat="1" ht="7.5" customHeight="1" x14ac:dyDescent="0.15">
      <c r="B39" s="15"/>
      <c r="C39" s="46"/>
      <c r="D39" s="46"/>
      <c r="E39" s="46"/>
      <c r="F39" s="46"/>
      <c r="G39" s="46"/>
      <c r="H39" s="46"/>
      <c r="I39" s="19"/>
      <c r="J39" s="24"/>
      <c r="K39" s="24"/>
      <c r="L39" s="18"/>
      <c r="M39" s="18"/>
      <c r="N39" s="18"/>
      <c r="O39" s="15"/>
      <c r="P39" s="15"/>
    </row>
    <row r="40" spans="2:53" ht="56.25" customHeight="1" x14ac:dyDescent="0.15">
      <c r="B40" s="15"/>
      <c r="C40" s="51" t="s">
        <v>118</v>
      </c>
      <c r="D40" s="52"/>
      <c r="E40" s="52"/>
      <c r="F40" s="52"/>
      <c r="G40" s="55" t="s">
        <v>114</v>
      </c>
      <c r="H40" s="121" t="str">
        <f>IFERROR(H35/H33,"(自動入力)")</f>
        <v>(自動入力)</v>
      </c>
      <c r="I40" s="121"/>
      <c r="J40" s="118" t="s">
        <v>119</v>
      </c>
      <c r="K40" s="119"/>
      <c r="L40" s="120"/>
      <c r="M40" s="120"/>
      <c r="N40" s="120"/>
      <c r="O40" s="120"/>
      <c r="P40" s="16"/>
    </row>
    <row r="41" spans="2:53" s="13" customFormat="1" ht="7.5" customHeight="1" x14ac:dyDescent="0.15">
      <c r="B41" s="15"/>
      <c r="C41" s="46"/>
      <c r="D41" s="46"/>
      <c r="E41" s="46"/>
      <c r="F41" s="46"/>
      <c r="G41" s="46"/>
      <c r="H41" s="46"/>
      <c r="I41" s="19"/>
      <c r="J41" s="24"/>
      <c r="K41" s="24"/>
      <c r="L41" s="18"/>
      <c r="M41" s="18"/>
      <c r="N41" s="18"/>
      <c r="O41" s="15"/>
      <c r="P41" s="15"/>
    </row>
    <row r="42" spans="2:53" s="13" customFormat="1" ht="16.5" customHeight="1" x14ac:dyDescent="0.15">
      <c r="C42" s="47"/>
      <c r="D42" s="47"/>
      <c r="E42" s="47"/>
      <c r="F42" s="47"/>
      <c r="G42" s="47"/>
      <c r="H42" s="47"/>
      <c r="I42" s="48"/>
      <c r="J42" s="44"/>
      <c r="K42" s="44"/>
      <c r="L42" s="45"/>
      <c r="M42" s="45"/>
      <c r="N42" s="45"/>
    </row>
    <row r="43" spans="2:53" ht="28.5" customHeight="1" x14ac:dyDescent="0.15">
      <c r="B43" s="95" t="s">
        <v>16</v>
      </c>
      <c r="C43" s="96"/>
      <c r="D43" s="96"/>
      <c r="E43" s="88"/>
      <c r="F43" s="135"/>
      <c r="G43" s="136"/>
      <c r="H43" s="136"/>
      <c r="I43" s="136"/>
      <c r="J43" s="95" t="s">
        <v>15</v>
      </c>
      <c r="K43" s="88"/>
      <c r="L43" s="137"/>
      <c r="M43" s="137"/>
      <c r="N43" s="137"/>
      <c r="O43" s="137"/>
      <c r="P43" s="137"/>
      <c r="Q43" s="49"/>
    </row>
    <row r="44" spans="2:53" ht="33.75" customHeight="1" x14ac:dyDescent="0.15">
      <c r="B44" s="95" t="s">
        <v>23</v>
      </c>
      <c r="C44" s="96"/>
      <c r="D44" s="96"/>
      <c r="E44" s="88"/>
      <c r="F44" s="129"/>
      <c r="G44" s="86"/>
      <c r="H44" s="86"/>
      <c r="I44" s="86"/>
      <c r="J44" s="86"/>
      <c r="K44" s="86"/>
      <c r="L44" s="86"/>
      <c r="M44" s="86"/>
      <c r="N44" s="86"/>
      <c r="O44" s="86"/>
      <c r="P44" s="87"/>
    </row>
    <row r="47" spans="2:53" s="73" customFormat="1" ht="13.5" customHeight="1" x14ac:dyDescent="0.15">
      <c r="B47" s="73">
        <f>IF(D2="",1,0)</f>
        <v>1</v>
      </c>
      <c r="C47" s="73">
        <f>IF(F2="",1,0)</f>
        <v>1</v>
      </c>
      <c r="D47" s="73">
        <f>IF(H2="",1,0)</f>
        <v>1</v>
      </c>
      <c r="E47" s="73">
        <f>IF(J2="",1,0)</f>
        <v>1</v>
      </c>
      <c r="F47" s="73">
        <f>IF(H6="",1,0)</f>
        <v>1</v>
      </c>
      <c r="G47" s="73">
        <f>IF(H7="",1,0)</f>
        <v>1</v>
      </c>
      <c r="H47" s="73">
        <f>IF(H8="",1,0)</f>
        <v>1</v>
      </c>
      <c r="I47" s="73">
        <f>IF(G16="",1,0)</f>
        <v>1</v>
      </c>
      <c r="J47" s="73">
        <f t="shared" ref="J47:P47" si="1">IF(H16="",1,0)</f>
        <v>1</v>
      </c>
      <c r="K47" s="73">
        <f t="shared" si="1"/>
        <v>1</v>
      </c>
      <c r="L47" s="73">
        <f t="shared" si="1"/>
        <v>1</v>
      </c>
      <c r="M47" s="73">
        <f t="shared" si="1"/>
        <v>1</v>
      </c>
      <c r="N47" s="73">
        <f t="shared" si="1"/>
        <v>1</v>
      </c>
      <c r="O47" s="73">
        <f t="shared" si="1"/>
        <v>1</v>
      </c>
      <c r="P47" s="73">
        <f t="shared" si="1"/>
        <v>1</v>
      </c>
      <c r="Q47" s="73">
        <f>IF(G17="",1,0)</f>
        <v>1</v>
      </c>
      <c r="R47" s="73">
        <f>IF(H17="",1,0)</f>
        <v>1</v>
      </c>
      <c r="S47" s="73">
        <f t="shared" ref="S47:X47" si="2">IF(I17="",1,0)</f>
        <v>1</v>
      </c>
      <c r="T47" s="73">
        <f t="shared" si="2"/>
        <v>1</v>
      </c>
      <c r="U47" s="73">
        <f t="shared" si="2"/>
        <v>1</v>
      </c>
      <c r="V47" s="73">
        <f t="shared" si="2"/>
        <v>1</v>
      </c>
      <c r="W47" s="73">
        <f t="shared" si="2"/>
        <v>1</v>
      </c>
      <c r="X47" s="73">
        <f t="shared" si="2"/>
        <v>1</v>
      </c>
      <c r="Y47" s="73">
        <f t="shared" ref="Y47:AE47" si="3">IF(G18="",1,0)</f>
        <v>1</v>
      </c>
      <c r="Z47" s="73">
        <f t="shared" si="3"/>
        <v>1</v>
      </c>
      <c r="AA47" s="73">
        <f t="shared" si="3"/>
        <v>1</v>
      </c>
      <c r="AB47" s="73">
        <f t="shared" si="3"/>
        <v>1</v>
      </c>
      <c r="AC47" s="73">
        <f t="shared" si="3"/>
        <v>1</v>
      </c>
      <c r="AD47" s="73">
        <f t="shared" si="3"/>
        <v>1</v>
      </c>
      <c r="AE47" s="73">
        <f t="shared" si="3"/>
        <v>1</v>
      </c>
      <c r="AF47" s="73">
        <f>IF(G19="",1,0)</f>
        <v>1</v>
      </c>
      <c r="AG47" s="73">
        <f t="shared" ref="AG47:AL47" si="4">IF(H19="",1,0)</f>
        <v>1</v>
      </c>
      <c r="AH47" s="73">
        <f t="shared" si="4"/>
        <v>1</v>
      </c>
      <c r="AI47" s="73">
        <f t="shared" si="4"/>
        <v>1</v>
      </c>
      <c r="AJ47" s="73">
        <f t="shared" si="4"/>
        <v>1</v>
      </c>
      <c r="AK47" s="73">
        <f t="shared" si="4"/>
        <v>1</v>
      </c>
      <c r="AL47" s="73">
        <f t="shared" si="4"/>
        <v>1</v>
      </c>
      <c r="AM47" s="73">
        <f>IF(C25="",1,0)</f>
        <v>1</v>
      </c>
      <c r="AN47" s="73">
        <f>IF(F25="",1,0)</f>
        <v>1</v>
      </c>
      <c r="AO47" s="73">
        <f>IF(H25="",1,0)</f>
        <v>1</v>
      </c>
      <c r="AP47" s="73">
        <f>IF(J25="",1,0)</f>
        <v>1</v>
      </c>
      <c r="AQ47" s="73">
        <f>IF(C29="",1,0)</f>
        <v>1</v>
      </c>
      <c r="AR47" s="73">
        <f>IF(F29="",1,0)</f>
        <v>1</v>
      </c>
      <c r="AS47" s="73">
        <f>IF(H29="",1,0)</f>
        <v>1</v>
      </c>
      <c r="AT47" s="73">
        <f>IF(J29="",1,0)</f>
        <v>1</v>
      </c>
      <c r="AU47" s="73">
        <f>IF(F43="",1,0)</f>
        <v>1</v>
      </c>
      <c r="AV47" s="73">
        <f>IF(L43="",1,0)</f>
        <v>1</v>
      </c>
      <c r="AW47" s="73">
        <f>IF(F44="",1,0)</f>
        <v>1</v>
      </c>
      <c r="AX47" s="73">
        <f>IF(AND(N16+N17&gt;0,G21=""),1,0)</f>
        <v>0</v>
      </c>
      <c r="AY47" s="73">
        <f>IF(AND(H40&gt;=1.5,L40=""),1,0)</f>
        <v>1</v>
      </c>
      <c r="AZ47" s="73">
        <f>SUM(B47:AX47)</f>
        <v>48</v>
      </c>
      <c r="BA47" s="73" t="str">
        <f>IF(AZ47&gt;0,"一般教育課程","")</f>
        <v>一般教育課程</v>
      </c>
    </row>
    <row r="48" spans="2:53" s="73" customFormat="1" ht="13.5" customHeight="1" x14ac:dyDescent="0.15">
      <c r="B48" s="73">
        <f>IF(D2="",1,0)</f>
        <v>1</v>
      </c>
      <c r="C48" s="73">
        <f>IF(F2="",1,0)</f>
        <v>1</v>
      </c>
      <c r="D48" s="73">
        <f>IF(H2="",1,0)</f>
        <v>1</v>
      </c>
      <c r="E48" s="73">
        <f>IF(J2="",1,0)</f>
        <v>1</v>
      </c>
      <c r="F48" s="73">
        <f>IF(H6="",1,0)</f>
        <v>1</v>
      </c>
      <c r="G48" s="73">
        <f>IF(H7="",1,0)</f>
        <v>1</v>
      </c>
      <c r="H48" s="73">
        <f>IF(H8="",1,0)</f>
        <v>1</v>
      </c>
      <c r="I48" s="73">
        <f>IF(G16="",1,0)</f>
        <v>1</v>
      </c>
      <c r="J48" s="73">
        <f t="shared" ref="J48:P48" si="5">IF(H16="",1,0)</f>
        <v>1</v>
      </c>
      <c r="K48" s="73">
        <f t="shared" si="5"/>
        <v>1</v>
      </c>
      <c r="L48" s="73">
        <f t="shared" si="5"/>
        <v>1</v>
      </c>
      <c r="M48" s="73">
        <f t="shared" si="5"/>
        <v>1</v>
      </c>
      <c r="N48" s="73">
        <f t="shared" si="5"/>
        <v>1</v>
      </c>
      <c r="O48" s="73">
        <f t="shared" si="5"/>
        <v>1</v>
      </c>
      <c r="P48" s="73">
        <f t="shared" si="5"/>
        <v>1</v>
      </c>
      <c r="Q48" s="73">
        <f>IF(G17="",1,0)</f>
        <v>1</v>
      </c>
      <c r="R48" s="73">
        <f t="shared" ref="R48:X48" si="6">IF(H17="",1,0)</f>
        <v>1</v>
      </c>
      <c r="S48" s="73">
        <f t="shared" si="6"/>
        <v>1</v>
      </c>
      <c r="T48" s="73">
        <f t="shared" si="6"/>
        <v>1</v>
      </c>
      <c r="U48" s="73">
        <f t="shared" si="6"/>
        <v>1</v>
      </c>
      <c r="V48" s="73">
        <f t="shared" si="6"/>
        <v>1</v>
      </c>
      <c r="W48" s="73">
        <f t="shared" si="6"/>
        <v>1</v>
      </c>
      <c r="X48" s="73">
        <f t="shared" si="6"/>
        <v>1</v>
      </c>
      <c r="Y48" s="73">
        <f>IF(G18="",1,0)</f>
        <v>1</v>
      </c>
      <c r="Z48" s="73">
        <f t="shared" ref="Z48:AE48" si="7">IF(H18="",1,0)</f>
        <v>1</v>
      </c>
      <c r="AA48" s="73">
        <f t="shared" si="7"/>
        <v>1</v>
      </c>
      <c r="AB48" s="73">
        <f t="shared" si="7"/>
        <v>1</v>
      </c>
      <c r="AC48" s="73">
        <f t="shared" si="7"/>
        <v>1</v>
      </c>
      <c r="AD48" s="73">
        <f t="shared" si="7"/>
        <v>1</v>
      </c>
      <c r="AE48" s="73">
        <f t="shared" si="7"/>
        <v>1</v>
      </c>
      <c r="AF48" s="73">
        <f>IF(G19="",1,0)</f>
        <v>1</v>
      </c>
      <c r="AG48" s="73">
        <f t="shared" ref="AG48:AL48" si="8">IF(H19="",1,0)</f>
        <v>1</v>
      </c>
      <c r="AH48" s="73">
        <f t="shared" si="8"/>
        <v>1</v>
      </c>
      <c r="AI48" s="73">
        <f t="shared" si="8"/>
        <v>1</v>
      </c>
      <c r="AJ48" s="73">
        <f t="shared" si="8"/>
        <v>1</v>
      </c>
      <c r="AK48" s="73">
        <f t="shared" si="8"/>
        <v>1</v>
      </c>
      <c r="AL48" s="73">
        <f t="shared" si="8"/>
        <v>1</v>
      </c>
      <c r="AM48" s="73">
        <f>IF(L25="",1,0)</f>
        <v>1</v>
      </c>
      <c r="AN48" s="73">
        <f>IF(L29="",1,0)</f>
        <v>1</v>
      </c>
      <c r="AO48" s="73">
        <f>IF(L25="",1,0)</f>
        <v>1</v>
      </c>
      <c r="AP48" s="73">
        <f>IF(L29="",1,0)</f>
        <v>1</v>
      </c>
      <c r="AQ48" s="73">
        <f>IF(F43="",1,0)</f>
        <v>1</v>
      </c>
      <c r="AR48" s="73">
        <f>IF(L43="",1,0)</f>
        <v>1</v>
      </c>
      <c r="AS48" s="73">
        <f>IF(F44="",1,0)</f>
        <v>1</v>
      </c>
      <c r="AT48" s="73">
        <f>IF(AND(N16+N17&gt;0,G21=""),1,0)</f>
        <v>0</v>
      </c>
      <c r="AU48" s="73">
        <f>IF(AND(H40&gt;=1.5,L40=""),1,0)</f>
        <v>1</v>
      </c>
      <c r="AV48" s="73">
        <f>SUM(B48:AU48)</f>
        <v>45</v>
      </c>
      <c r="AW48" s="73" t="str">
        <f>IF(AV48&gt;0,"通信教育課程","")</f>
        <v>通信教育課程</v>
      </c>
    </row>
  </sheetData>
  <sheetProtection algorithmName="SHA-512" hashValue="k2bnITtLYGFeCDNQgANaDqvvM2HbOUK6X3G/frA18re+t6Iod0h6ilk87wUSqAgJIgY80civfsOcx/F7KgwnyA==" saltValue="fjByTuODnlLV6NDtQ5n69A==" spinCount="100000" sheet="1" objects="1" scenarios="1"/>
  <mergeCells count="69">
    <mergeCell ref="B44:E44"/>
    <mergeCell ref="J43:K43"/>
    <mergeCell ref="F44:P44"/>
    <mergeCell ref="N24:O24"/>
    <mergeCell ref="N25:O25"/>
    <mergeCell ref="N28:O28"/>
    <mergeCell ref="N29:O29"/>
    <mergeCell ref="H36:I36"/>
    <mergeCell ref="H32:I32"/>
    <mergeCell ref="C36:F36"/>
    <mergeCell ref="H35:I35"/>
    <mergeCell ref="F43:I43"/>
    <mergeCell ref="L43:P43"/>
    <mergeCell ref="C37:F37"/>
    <mergeCell ref="H37:I37"/>
    <mergeCell ref="C33:F33"/>
    <mergeCell ref="C23:O23"/>
    <mergeCell ref="C27:O27"/>
    <mergeCell ref="H29:I29"/>
    <mergeCell ref="J29:K29"/>
    <mergeCell ref="L29:M29"/>
    <mergeCell ref="C25:E25"/>
    <mergeCell ref="F25:G25"/>
    <mergeCell ref="H25:I25"/>
    <mergeCell ref="J25:K25"/>
    <mergeCell ref="L25:M25"/>
    <mergeCell ref="J24:K24"/>
    <mergeCell ref="L24:M24"/>
    <mergeCell ref="C29:E29"/>
    <mergeCell ref="F29:G29"/>
    <mergeCell ref="L28:M28"/>
    <mergeCell ref="H38:I38"/>
    <mergeCell ref="J40:K40"/>
    <mergeCell ref="L40:O40"/>
    <mergeCell ref="H40:I40"/>
    <mergeCell ref="K32:O35"/>
    <mergeCell ref="K36:O38"/>
    <mergeCell ref="B43:E43"/>
    <mergeCell ref="H31:I31"/>
    <mergeCell ref="C15:F15"/>
    <mergeCell ref="C17:F17"/>
    <mergeCell ref="C18:F18"/>
    <mergeCell ref="C24:E24"/>
    <mergeCell ref="F24:G24"/>
    <mergeCell ref="H24:I24"/>
    <mergeCell ref="C21:F21"/>
    <mergeCell ref="G21:O21"/>
    <mergeCell ref="C16:F16"/>
    <mergeCell ref="C19:F19"/>
    <mergeCell ref="C28:E28"/>
    <mergeCell ref="F28:G28"/>
    <mergeCell ref="H28:I28"/>
    <mergeCell ref="J28:K28"/>
    <mergeCell ref="C38:G38"/>
    <mergeCell ref="L6:N6"/>
    <mergeCell ref="C7:G7"/>
    <mergeCell ref="H7:I7"/>
    <mergeCell ref="B1:O1"/>
    <mergeCell ref="B2:C2"/>
    <mergeCell ref="H2:I2"/>
    <mergeCell ref="J2:K2"/>
    <mergeCell ref="M2:O2"/>
    <mergeCell ref="C8:G8"/>
    <mergeCell ref="H8:I8"/>
    <mergeCell ref="C10:G10"/>
    <mergeCell ref="H10:I10"/>
    <mergeCell ref="C6:G6"/>
    <mergeCell ref="H6:I6"/>
    <mergeCell ref="H33:I33"/>
  </mergeCells>
  <phoneticPr fontId="2"/>
  <conditionalFormatting sqref="D2:F2">
    <cfRule type="containsBlanks" dxfId="18" priority="33">
      <formula>LEN(TRIM(D2))=0</formula>
    </cfRule>
  </conditionalFormatting>
  <conditionalFormatting sqref="C25 F25:M25">
    <cfRule type="containsBlanks" dxfId="17" priority="31">
      <formula>LEN(TRIM(C25))=0</formula>
    </cfRule>
  </conditionalFormatting>
  <conditionalFormatting sqref="C25 F25:K25">
    <cfRule type="expression" dxfId="16" priority="29">
      <formula>$M$2="通信教育課程"</formula>
    </cfRule>
  </conditionalFormatting>
  <conditionalFormatting sqref="C29 F29:M29">
    <cfRule type="containsBlanks" dxfId="15" priority="28">
      <formula>LEN(TRIM(C29))=0</formula>
    </cfRule>
  </conditionalFormatting>
  <conditionalFormatting sqref="C29 F29:K29">
    <cfRule type="expression" dxfId="14" priority="27">
      <formula>$M$2="通信教育課程"</formula>
    </cfRule>
  </conditionalFormatting>
  <conditionalFormatting sqref="L29:M29">
    <cfRule type="expression" dxfId="13" priority="26">
      <formula>$M$2="一般教育課程"</formula>
    </cfRule>
  </conditionalFormatting>
  <conditionalFormatting sqref="L25:M25">
    <cfRule type="expression" dxfId="12" priority="25">
      <formula>$M$2="一般教育課程"</formula>
    </cfRule>
  </conditionalFormatting>
  <conditionalFormatting sqref="H2">
    <cfRule type="containsBlanks" dxfId="11" priority="24">
      <formula>LEN(TRIM(H2))=0</formula>
    </cfRule>
  </conditionalFormatting>
  <conditionalFormatting sqref="H7:I8">
    <cfRule type="containsBlanks" dxfId="10" priority="23">
      <formula>LEN(TRIM(H7))=0</formula>
    </cfRule>
  </conditionalFormatting>
  <conditionalFormatting sqref="F43:I43 L43 F44">
    <cfRule type="containsBlanks" dxfId="9" priority="22">
      <formula>LEN(TRIM(F43))=0</formula>
    </cfRule>
  </conditionalFormatting>
  <conditionalFormatting sqref="J2:K2">
    <cfRule type="containsBlanks" dxfId="8" priority="21">
      <formula>LEN(TRIM(J2))=0</formula>
    </cfRule>
  </conditionalFormatting>
  <conditionalFormatting sqref="G21">
    <cfRule type="expression" dxfId="7" priority="7">
      <formula>AND(OR($N$17=0,$N$17=""),OR($N$16=0,$N$16=""))</formula>
    </cfRule>
    <cfRule type="expression" dxfId="6" priority="8">
      <formula>AND(N16+N17&gt;0,G21="")</formula>
    </cfRule>
  </conditionalFormatting>
  <conditionalFormatting sqref="H6:I6">
    <cfRule type="containsBlanks" dxfId="5" priority="6">
      <formula>LEN(TRIM(H6))=0</formula>
    </cfRule>
  </conditionalFormatting>
  <conditionalFormatting sqref="G17:N17 G18:M18">
    <cfRule type="containsBlanks" dxfId="4" priority="5">
      <formula>LEN(TRIM(G17))=0</formula>
    </cfRule>
  </conditionalFormatting>
  <conditionalFormatting sqref="G16:N16">
    <cfRule type="containsBlanks" dxfId="3" priority="4">
      <formula>LEN(TRIM(G16))=0</formula>
    </cfRule>
  </conditionalFormatting>
  <conditionalFormatting sqref="G19:M19">
    <cfRule type="containsBlanks" dxfId="2" priority="3">
      <formula>LEN(TRIM(G19))=0</formula>
    </cfRule>
  </conditionalFormatting>
  <conditionalFormatting sqref="L40:O40">
    <cfRule type="expression" dxfId="1" priority="1">
      <formula>OR($H$40&lt;1.5,$H$40="(自動入力)")</formula>
    </cfRule>
    <cfRule type="expression" dxfId="0" priority="2">
      <formula>AND($H$40&gt;1.5,$L$40="")</formula>
    </cfRule>
  </conditionalFormatting>
  <dataValidations count="11">
    <dataValidation type="whole" operator="greaterThanOrEqual" allowBlank="1" showInputMessage="1" showErrorMessage="1" errorTitle="入力エラー" error="整数で入力してください" sqref="G16:M19">
      <formula1>0</formula1>
    </dataValidation>
    <dataValidation type="list" allowBlank="1" showInputMessage="1" showErrorMessage="1" prompt="依頼時に同封している「ＩＤ等について」のとおりに選択してください" sqref="J2:K2">
      <formula1>"教育委員会,知事部局,教育特区"</formula1>
    </dataValidation>
    <dataValidation type="whole" operator="greaterThanOrEqual" allowBlank="1" showInputMessage="1" showErrorMessage="1" errorTitle="入力エラー" error="整数で入力してください" prompt="廃紙が１枚以上ある場合は下部にある「廃紙理由」を必ず入力してください" sqref="N16:N17">
      <formula1>0</formula1>
    </dataValidation>
    <dataValidation type="list" allowBlank="1" showInputMessage="1" showErrorMessage="1" prompt="依頼時に同封している「ＩＤ等について」のとおりに選択し、右欄の課程が正しいかご確認ください" sqref="D2">
      <formula1>"A1,A2,B1,B2,C1"</formula1>
    </dataValidation>
    <dataValidation type="list" allowBlank="1" showInputMessage="1" showErrorMessage="1" prompt="依頼時に同封している「ＩＤ等について」のとおりに入力してください" sqref="F2">
      <formula1>"01,02,03,04,05,06,07,08,09,10,11,12,13,14,15,16,17,18,19,20,21,22,23,24,25,26,27,28,29,30,31,32,33,34,35,36,37,38,39,40,41,42,43,44,45,46,47"</formula1>
    </dataValidation>
    <dataValidation type="custom" allowBlank="1" showInputMessage="1" showErrorMessage="1" error="通信教育課程が選択されているため入力できません。機関番号をご確認ください。" sqref="C25:K25 C29:K29">
      <formula1>$M$2&lt;&gt;"通信教育課程"</formula1>
    </dataValidation>
    <dataValidation type="custom" allowBlank="1" showInputMessage="1" showErrorMessage="1" error="一般教育課程が選択されているため入力できません。機関番号をご確認ください。" sqref="L25:O25 L29:O29">
      <formula1>$M$2&lt;&gt;"一般教育課程"</formula1>
    </dataValidation>
    <dataValidation type="whole" operator="notBetween" allowBlank="1" showInputMessage="1" showErrorMessage="1" errorTitle="数値エラー" error="100枚未満は入力できません" prompt="依頼時に同封している「ＩＤ等について」のとおりに入力してください。_x000a_9月1日～30日に追加配付を受けた場合はその数を含めて入力してください。" sqref="H8:I8">
      <formula1>1</formula1>
      <formula2>99</formula2>
    </dataValidation>
    <dataValidation type="whole" operator="notBetween" allowBlank="1" showInputMessage="1" showErrorMessage="1" errorTitle="数値エラー" error="1,000枚未満は入力できません" prompt="依頼時に同封している「ＩＤ等について」のとおりに入力してください" sqref="H7:I7">
      <formula1>1</formula1>
      <formula2>999</formula2>
    </dataValidation>
    <dataValidation type="custom" allowBlank="1" showInputMessage="1" showErrorMessage="1" error="廃紙が０枚のため入力不要です。" sqref="G21:O21">
      <formula1>N16+N17&gt;0</formula1>
    </dataValidation>
    <dataValidation type="custom" allowBlank="1" showInputMessage="1" showErrorMessage="1" error="左欄が150％を超えていないため入力不要です。" sqref="L40:O40">
      <formula1>$H$40&gt;1.5</formula1>
    </dataValidation>
  </dataValidations>
  <printOptions horizontalCentered="1" verticalCentered="1"/>
  <pageMargins left="0.39370078740157483" right="0" top="0" bottom="0.39370078740157483" header="0" footer="0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依頼時に同封している「ＩＤ等について」のとおりに選択してください">
          <x14:formula1>
            <xm:f>参照用!$D$3:$D$60</xm:f>
          </x14:formula1>
          <xm:sqref>H2:I2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"/>
  <sheetViews>
    <sheetView workbookViewId="0">
      <selection activeCell="D3" sqref="D3"/>
    </sheetView>
  </sheetViews>
  <sheetFormatPr defaultRowHeight="13.5" x14ac:dyDescent="0.15"/>
  <sheetData>
    <row r="2" spans="1:4" x14ac:dyDescent="0.15">
      <c r="A2" t="s">
        <v>26</v>
      </c>
      <c r="D2" t="s">
        <v>93</v>
      </c>
    </row>
    <row r="3" spans="1:4" x14ac:dyDescent="0.15">
      <c r="A3" t="s">
        <v>27</v>
      </c>
      <c r="B3" t="s">
        <v>32</v>
      </c>
      <c r="D3" t="s">
        <v>35</v>
      </c>
    </row>
    <row r="4" spans="1:4" x14ac:dyDescent="0.15">
      <c r="A4" t="s">
        <v>28</v>
      </c>
      <c r="B4" t="s">
        <v>19</v>
      </c>
      <c r="D4" t="s">
        <v>36</v>
      </c>
    </row>
    <row r="5" spans="1:4" x14ac:dyDescent="0.15">
      <c r="A5" t="s">
        <v>29</v>
      </c>
      <c r="B5" t="s">
        <v>32</v>
      </c>
      <c r="D5" t="s">
        <v>37</v>
      </c>
    </row>
    <row r="6" spans="1:4" x14ac:dyDescent="0.15">
      <c r="A6" t="s">
        <v>30</v>
      </c>
      <c r="B6" t="s">
        <v>19</v>
      </c>
      <c r="D6" t="s">
        <v>38</v>
      </c>
    </row>
    <row r="7" spans="1:4" x14ac:dyDescent="0.15">
      <c r="A7" t="s">
        <v>31</v>
      </c>
      <c r="B7" t="s">
        <v>19</v>
      </c>
      <c r="D7" t="s">
        <v>39</v>
      </c>
    </row>
    <row r="8" spans="1:4" x14ac:dyDescent="0.15">
      <c r="D8" t="s">
        <v>40</v>
      </c>
    </row>
    <row r="9" spans="1:4" x14ac:dyDescent="0.15">
      <c r="D9" t="s">
        <v>41</v>
      </c>
    </row>
    <row r="10" spans="1:4" x14ac:dyDescent="0.15">
      <c r="D10" t="s">
        <v>42</v>
      </c>
    </row>
    <row r="11" spans="1:4" x14ac:dyDescent="0.15">
      <c r="D11" t="s">
        <v>43</v>
      </c>
    </row>
    <row r="12" spans="1:4" x14ac:dyDescent="0.15">
      <c r="D12" t="s">
        <v>44</v>
      </c>
    </row>
    <row r="13" spans="1:4" x14ac:dyDescent="0.15">
      <c r="D13" t="s">
        <v>45</v>
      </c>
    </row>
    <row r="14" spans="1:4" x14ac:dyDescent="0.15">
      <c r="D14" t="s">
        <v>46</v>
      </c>
    </row>
    <row r="15" spans="1:4" x14ac:dyDescent="0.15">
      <c r="D15" t="s">
        <v>47</v>
      </c>
    </row>
    <row r="16" spans="1:4" x14ac:dyDescent="0.15">
      <c r="D16" t="s">
        <v>48</v>
      </c>
    </row>
    <row r="17" spans="4:4" x14ac:dyDescent="0.15">
      <c r="D17" t="s">
        <v>49</v>
      </c>
    </row>
    <row r="18" spans="4:4" x14ac:dyDescent="0.15">
      <c r="D18" t="s">
        <v>50</v>
      </c>
    </row>
    <row r="19" spans="4:4" x14ac:dyDescent="0.15">
      <c r="D19" t="s">
        <v>51</v>
      </c>
    </row>
    <row r="20" spans="4:4" x14ac:dyDescent="0.15">
      <c r="D20" t="s">
        <v>52</v>
      </c>
    </row>
    <row r="21" spans="4:4" x14ac:dyDescent="0.15">
      <c r="D21" t="s">
        <v>53</v>
      </c>
    </row>
    <row r="22" spans="4:4" x14ac:dyDescent="0.15">
      <c r="D22" t="s">
        <v>54</v>
      </c>
    </row>
    <row r="23" spans="4:4" x14ac:dyDescent="0.15">
      <c r="D23" t="s">
        <v>55</v>
      </c>
    </row>
    <row r="24" spans="4:4" x14ac:dyDescent="0.15">
      <c r="D24" t="s">
        <v>56</v>
      </c>
    </row>
    <row r="25" spans="4:4" x14ac:dyDescent="0.15">
      <c r="D25" t="s">
        <v>57</v>
      </c>
    </row>
    <row r="26" spans="4:4" x14ac:dyDescent="0.15">
      <c r="D26" t="s">
        <v>58</v>
      </c>
    </row>
    <row r="27" spans="4:4" x14ac:dyDescent="0.15">
      <c r="D27" t="s">
        <v>59</v>
      </c>
    </row>
    <row r="28" spans="4:4" x14ac:dyDescent="0.15">
      <c r="D28" t="s">
        <v>60</v>
      </c>
    </row>
    <row r="29" spans="4:4" x14ac:dyDescent="0.15">
      <c r="D29" t="s">
        <v>61</v>
      </c>
    </row>
    <row r="30" spans="4:4" x14ac:dyDescent="0.15">
      <c r="D30" t="s">
        <v>62</v>
      </c>
    </row>
    <row r="31" spans="4:4" x14ac:dyDescent="0.15">
      <c r="D31" t="s">
        <v>63</v>
      </c>
    </row>
    <row r="32" spans="4:4" x14ac:dyDescent="0.15">
      <c r="D32" t="s">
        <v>64</v>
      </c>
    </row>
    <row r="33" spans="4:4" x14ac:dyDescent="0.15">
      <c r="D33" t="s">
        <v>65</v>
      </c>
    </row>
    <row r="34" spans="4:4" x14ac:dyDescent="0.15">
      <c r="D34" t="s">
        <v>66</v>
      </c>
    </row>
    <row r="35" spans="4:4" x14ac:dyDescent="0.15">
      <c r="D35" t="s">
        <v>67</v>
      </c>
    </row>
    <row r="36" spans="4:4" x14ac:dyDescent="0.15">
      <c r="D36" t="s">
        <v>68</v>
      </c>
    </row>
    <row r="37" spans="4:4" x14ac:dyDescent="0.15">
      <c r="D37" t="s">
        <v>69</v>
      </c>
    </row>
    <row r="38" spans="4:4" x14ac:dyDescent="0.15">
      <c r="D38" t="s">
        <v>70</v>
      </c>
    </row>
    <row r="39" spans="4:4" x14ac:dyDescent="0.15">
      <c r="D39" t="s">
        <v>71</v>
      </c>
    </row>
    <row r="40" spans="4:4" x14ac:dyDescent="0.15">
      <c r="D40" t="s">
        <v>72</v>
      </c>
    </row>
    <row r="41" spans="4:4" x14ac:dyDescent="0.15">
      <c r="D41" t="s">
        <v>73</v>
      </c>
    </row>
    <row r="42" spans="4:4" x14ac:dyDescent="0.15">
      <c r="D42" t="s">
        <v>74</v>
      </c>
    </row>
    <row r="43" spans="4:4" x14ac:dyDescent="0.15">
      <c r="D43" t="s">
        <v>75</v>
      </c>
    </row>
    <row r="44" spans="4:4" x14ac:dyDescent="0.15">
      <c r="D44" t="s">
        <v>76</v>
      </c>
    </row>
    <row r="45" spans="4:4" x14ac:dyDescent="0.15">
      <c r="D45" t="s">
        <v>77</v>
      </c>
    </row>
    <row r="46" spans="4:4" x14ac:dyDescent="0.15">
      <c r="D46" t="s">
        <v>78</v>
      </c>
    </row>
    <row r="47" spans="4:4" x14ac:dyDescent="0.15">
      <c r="D47" t="s">
        <v>79</v>
      </c>
    </row>
    <row r="48" spans="4:4" x14ac:dyDescent="0.15">
      <c r="D48" t="s">
        <v>80</v>
      </c>
    </row>
    <row r="49" spans="4:4" x14ac:dyDescent="0.15">
      <c r="D49" t="s">
        <v>81</v>
      </c>
    </row>
    <row r="50" spans="4:4" x14ac:dyDescent="0.15">
      <c r="D50" t="s">
        <v>82</v>
      </c>
    </row>
    <row r="51" spans="4:4" x14ac:dyDescent="0.15">
      <c r="D51" t="s">
        <v>83</v>
      </c>
    </row>
    <row r="52" spans="4:4" x14ac:dyDescent="0.15">
      <c r="D52" t="s">
        <v>84</v>
      </c>
    </row>
    <row r="53" spans="4:4" x14ac:dyDescent="0.15">
      <c r="D53" t="s">
        <v>85</v>
      </c>
    </row>
    <row r="54" spans="4:4" x14ac:dyDescent="0.15">
      <c r="D54" t="s">
        <v>86</v>
      </c>
    </row>
    <row r="55" spans="4:4" x14ac:dyDescent="0.15">
      <c r="D55" t="s">
        <v>87</v>
      </c>
    </row>
    <row r="56" spans="4:4" x14ac:dyDescent="0.15">
      <c r="D56" t="s">
        <v>88</v>
      </c>
    </row>
    <row r="57" spans="4:4" x14ac:dyDescent="0.15">
      <c r="D57" t="s">
        <v>89</v>
      </c>
    </row>
    <row r="58" spans="4:4" x14ac:dyDescent="0.15">
      <c r="D58" t="s">
        <v>90</v>
      </c>
    </row>
    <row r="59" spans="4:4" x14ac:dyDescent="0.15">
      <c r="D59" t="s">
        <v>91</v>
      </c>
    </row>
    <row r="60" spans="4:4" x14ac:dyDescent="0.15">
      <c r="D60" t="s">
        <v>92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都道府県用</vt:lpstr>
      <vt:lpstr>参照用</vt:lpstr>
      <vt:lpstr>都道府県用!Print_Area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（都道府県等用）R7学割証調書</dc:title>
  <dc:creator>JASSO</dc:creator>
  <cp:lastModifiedBy>HTC126</cp:lastModifiedBy>
  <cp:lastPrinted>2025-09-05T07:39:17Z</cp:lastPrinted>
  <dcterms:created xsi:type="dcterms:W3CDTF">2005-08-25T04:28:49Z</dcterms:created>
  <dcterms:modified xsi:type="dcterms:W3CDTF">2025-09-17T05:34:08Z</dcterms:modified>
</cp:coreProperties>
</file>