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\\10.230.0.5\テレワーク用\42_学生支援企画課\たばた\01.実施起案\HP\"/>
    </mc:Choice>
  </mc:AlternateContent>
  <xr:revisionPtr revIDLastSave="0" documentId="13_ncr:1_{DBF07960-EC2F-4098-9E74-CADCFF2A2F8F}" xr6:coauthVersionLast="47" xr6:coauthVersionMax="47" xr10:uidLastSave="{00000000-0000-0000-0000-000000000000}"/>
  <workbookProtection workbookAlgorithmName="SHA-512" workbookHashValue="DH+cp6Tf4zoVg+LvYN+JrRHk7tpgO9PxyELg8XrkzSiL4/MaQZ+9EhIx8zFiHLCrOGtPqfrLziEOHsOyocO14A==" workbookSaltValue="bJigl5CFniu4vu3DlMU58w==" workbookSpinCount="100000" lockStructure="1"/>
  <bookViews>
    <workbookView xWindow="1170" yWindow="720" windowWidth="24135" windowHeight="15480" xr2:uid="{00000000-000D-0000-FFFF-FFFF00000000}"/>
  </bookViews>
  <sheets>
    <sheet name="都道府県用" sheetId="14" r:id="rId1"/>
    <sheet name="参照用" sheetId="12" state="hidden" r:id="rId2"/>
  </sheets>
  <definedNames>
    <definedName name="_xlnm.Print_Area" localSheetId="0">都道府県用!$A$1:$Q$45</definedName>
    <definedName name="廃紙理由">参照用!$G$3:$G$7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" i="14" l="1"/>
  <c r="J2" i="14"/>
  <c r="H2" i="14"/>
  <c r="M2" i="14"/>
  <c r="H3" i="14"/>
  <c r="O20" i="14"/>
  <c r="G48" i="14"/>
  <c r="F48" i="14"/>
  <c r="E48" i="14"/>
  <c r="D48" i="14"/>
  <c r="G47" i="14"/>
  <c r="F47" i="14"/>
  <c r="E47" i="14"/>
  <c r="D47" i="14"/>
  <c r="AJ48" i="14"/>
  <c r="AI48" i="14"/>
  <c r="AH48" i="14"/>
  <c r="AG48" i="14"/>
  <c r="AF48" i="14"/>
  <c r="AE48" i="14"/>
  <c r="AD48" i="14"/>
  <c r="AC48" i="14"/>
  <c r="X48" i="14"/>
  <c r="Y48" i="14"/>
  <c r="Z48" i="14"/>
  <c r="AA48" i="14"/>
  <c r="AB48" i="14"/>
  <c r="W48" i="14"/>
  <c r="Q48" i="14"/>
  <c r="R48" i="14"/>
  <c r="S48" i="14"/>
  <c r="T48" i="14"/>
  <c r="U48" i="14"/>
  <c r="V48" i="14"/>
  <c r="P48" i="14"/>
  <c r="N48" i="14"/>
  <c r="O48" i="14"/>
  <c r="I48" i="14"/>
  <c r="J48" i="14"/>
  <c r="K48" i="14"/>
  <c r="L48" i="14"/>
  <c r="M48" i="14"/>
  <c r="H48" i="14"/>
  <c r="C48" i="14"/>
  <c r="B48" i="14"/>
  <c r="AP47" i="14"/>
  <c r="AO47" i="14"/>
  <c r="AN47" i="14"/>
  <c r="AM47" i="14"/>
  <c r="AL47" i="14"/>
  <c r="AK47" i="14"/>
  <c r="AJ47" i="14"/>
  <c r="AI47" i="14"/>
  <c r="AH47" i="14"/>
  <c r="AG47" i="14"/>
  <c r="AF47" i="14"/>
  <c r="AE47" i="14"/>
  <c r="AD47" i="14"/>
  <c r="X47" i="14"/>
  <c r="Y47" i="14"/>
  <c r="Z47" i="14"/>
  <c r="AA47" i="14"/>
  <c r="AB47" i="14"/>
  <c r="AC47" i="14"/>
  <c r="W47" i="14"/>
  <c r="Q47" i="14"/>
  <c r="R47" i="14"/>
  <c r="S47" i="14"/>
  <c r="T47" i="14"/>
  <c r="U47" i="14"/>
  <c r="V47" i="14"/>
  <c r="P47" i="14"/>
  <c r="I47" i="14"/>
  <c r="J47" i="14"/>
  <c r="K47" i="14"/>
  <c r="L47" i="14"/>
  <c r="M47" i="14"/>
  <c r="N47" i="14"/>
  <c r="O47" i="14"/>
  <c r="H47" i="14"/>
  <c r="O19" i="14"/>
  <c r="O18" i="14"/>
  <c r="H11" i="14"/>
  <c r="H36" i="14" l="1"/>
  <c r="H32" i="14"/>
  <c r="C47" i="14" l="1"/>
  <c r="B47" i="14"/>
  <c r="N30" i="14" l="1"/>
  <c r="N26" i="14"/>
  <c r="H33" i="14" s="1"/>
  <c r="D3" i="14" l="1"/>
  <c r="H34" i="14" l="1"/>
  <c r="H39" i="14" s="1"/>
  <c r="AK48" i="14" s="1"/>
  <c r="AL48" i="14" s="1"/>
  <c r="AM48" i="14" s="1"/>
  <c r="K36" i="14" s="1"/>
  <c r="H37" i="14" l="1"/>
  <c r="AQ47" i="14" l="1"/>
  <c r="AR47" i="14" s="1"/>
  <c r="AS47" i="14" s="1"/>
  <c r="K32" i="14" s="1"/>
</calcChain>
</file>

<file path=xl/sharedStrings.xml><?xml version="1.0" encoding="utf-8"?>
<sst xmlns="http://schemas.openxmlformats.org/spreadsheetml/2006/main" count="672" uniqueCount="340">
  <si>
    <t>枚</t>
    <rPh sb="0" eb="1">
      <t>マイ</t>
    </rPh>
    <phoneticPr fontId="2"/>
  </si>
  <si>
    <t>機関番号</t>
    <rPh sb="0" eb="2">
      <t>キカン</t>
    </rPh>
    <rPh sb="2" eb="4">
      <t>バンゴウ</t>
    </rPh>
    <phoneticPr fontId="2"/>
  </si>
  <si>
    <t>高等学校（含：高等部）</t>
    <rPh sb="0" eb="2">
      <t>コウトウ</t>
    </rPh>
    <rPh sb="2" eb="4">
      <t>ガッコウ</t>
    </rPh>
    <rPh sb="5" eb="6">
      <t>ガン</t>
    </rPh>
    <rPh sb="7" eb="10">
      <t>コウトウブ</t>
    </rPh>
    <phoneticPr fontId="2"/>
  </si>
  <si>
    <t>中学校（含：中等部）</t>
    <rPh sb="0" eb="3">
      <t>チュウガッコウ</t>
    </rPh>
    <rPh sb="4" eb="5">
      <t>フク</t>
    </rPh>
    <rPh sb="6" eb="9">
      <t>チュウトウブ</t>
    </rPh>
    <phoneticPr fontId="2"/>
  </si>
  <si>
    <t>専修学校</t>
    <rPh sb="0" eb="4">
      <t>センシュウガッコウ</t>
    </rPh>
    <phoneticPr fontId="2"/>
  </si>
  <si>
    <t>各種学校</t>
    <rPh sb="0" eb="2">
      <t>カクシュ</t>
    </rPh>
    <rPh sb="2" eb="4">
      <t>ガッコウ</t>
    </rPh>
    <phoneticPr fontId="2"/>
  </si>
  <si>
    <t>廃紙</t>
    <rPh sb="0" eb="2">
      <t>ハイシ</t>
    </rPh>
    <phoneticPr fontId="2"/>
  </si>
  <si>
    <t>課程</t>
    <rPh sb="0" eb="2">
      <t>カテイ</t>
    </rPh>
    <phoneticPr fontId="2"/>
  </si>
  <si>
    <t>電話番号</t>
    <rPh sb="0" eb="2">
      <t>デンワ</t>
    </rPh>
    <rPh sb="2" eb="3">
      <t>バン</t>
    </rPh>
    <rPh sb="3" eb="4">
      <t>ゴウ</t>
    </rPh>
    <phoneticPr fontId="2"/>
  </si>
  <si>
    <t>取扱部局名</t>
    <rPh sb="0" eb="2">
      <t>トリアツカイ</t>
    </rPh>
    <rPh sb="2" eb="4">
      <t>ブキョク</t>
    </rPh>
    <rPh sb="4" eb="5">
      <t>メイ</t>
    </rPh>
    <phoneticPr fontId="2"/>
  </si>
  <si>
    <t>合計</t>
    <rPh sb="0" eb="2">
      <t>ゴウケイ</t>
    </rPh>
    <phoneticPr fontId="2"/>
  </si>
  <si>
    <t>通信教育課程</t>
    <rPh sb="0" eb="6">
      <t>ツウシンキョウイクカテイ</t>
    </rPh>
    <phoneticPr fontId="2"/>
  </si>
  <si>
    <t>通信教育課程</t>
    <rPh sb="0" eb="4">
      <t>ツウシンキョウイク</t>
    </rPh>
    <rPh sb="4" eb="6">
      <t>カテイ</t>
    </rPh>
    <phoneticPr fontId="2"/>
  </si>
  <si>
    <t>（④×⑥）</t>
    <phoneticPr fontId="2"/>
  </si>
  <si>
    <t>担当者氏名</t>
    <rPh sb="0" eb="2">
      <t>タントウ</t>
    </rPh>
    <rPh sb="2" eb="3">
      <t>シャ</t>
    </rPh>
    <rPh sb="3" eb="5">
      <t>シメイ</t>
    </rPh>
    <phoneticPr fontId="2"/>
  </si>
  <si>
    <t>-</t>
    <phoneticPr fontId="2"/>
  </si>
  <si>
    <t>機関番号参照用</t>
    <rPh sb="0" eb="4">
      <t>キカンバンゴウ</t>
    </rPh>
    <rPh sb="4" eb="7">
      <t>サンショウヨウ</t>
    </rPh>
    <phoneticPr fontId="2"/>
  </si>
  <si>
    <t>A1</t>
    <phoneticPr fontId="2"/>
  </si>
  <si>
    <t>A2</t>
    <phoneticPr fontId="2"/>
  </si>
  <si>
    <t>B1</t>
    <phoneticPr fontId="2"/>
  </si>
  <si>
    <t>B2</t>
    <phoneticPr fontId="2"/>
  </si>
  <si>
    <t>C1</t>
    <phoneticPr fontId="2"/>
  </si>
  <si>
    <t>一般教育課程</t>
    <rPh sb="0" eb="6">
      <t>イッパンキョウイクカテイ</t>
    </rPh>
    <phoneticPr fontId="2"/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</si>
  <si>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</si>
  <si>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</si>
  <si>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</si>
  <si>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</si>
  <si>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</si>
  <si>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</si>
  <si>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</si>
  <si>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</si>
  <si>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</si>
  <si>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</si>
  <si>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</si>
  <si>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</si>
  <si>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</si>
  <si>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</si>
  <si>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</si>
  <si>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</si>
  <si>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</si>
  <si>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</si>
  <si>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</si>
  <si>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</si>
  <si>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</si>
  <si>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</si>
  <si>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</si>
  <si>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</si>
  <si>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</si>
  <si>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</si>
  <si>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</si>
  <si>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</si>
  <si>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</si>
  <si>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</si>
  <si>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</si>
  <si>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</si>
  <si>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</si>
  <si>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</si>
  <si>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</si>
  <si>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</si>
  <si>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</si>
  <si>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</si>
  <si>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</si>
  <si>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</si>
  <si>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</si>
  <si>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</si>
  <si>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</si>
  <si>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</si>
  <si>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</si>
  <si>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（（⑤－廃紙）÷③）</t>
    <phoneticPr fontId="2"/>
  </si>
  <si>
    <t>枚</t>
    <rPh sb="0" eb="1">
      <t>マイ</t>
    </rPh>
    <phoneticPr fontId="2"/>
  </si>
  <si>
    <t>→150％を超える場合は、必要予定枚数が使用見込を大幅に超える理由を右欄に記載</t>
    <rPh sb="6" eb="7">
      <t>コ</t>
    </rPh>
    <rPh sb="9" eb="11">
      <t>バアイ</t>
    </rPh>
    <rPh sb="13" eb="15">
      <t>ヒツヨウ</t>
    </rPh>
    <rPh sb="15" eb="17">
      <t>ヨテイ</t>
    </rPh>
    <rPh sb="17" eb="19">
      <t>マイスウ</t>
    </rPh>
    <rPh sb="20" eb="24">
      <t>シヨウミコミ</t>
    </rPh>
    <rPh sb="25" eb="27">
      <t>オオハバ</t>
    </rPh>
    <rPh sb="28" eb="29">
      <t>コ</t>
    </rPh>
    <rPh sb="31" eb="33">
      <t>リユウ</t>
    </rPh>
    <rPh sb="34" eb="36">
      <t>ミギラン</t>
    </rPh>
    <rPh sb="37" eb="39">
      <t>キサイ</t>
    </rPh>
    <phoneticPr fontId="2"/>
  </si>
  <si>
    <t>令和８年度学校学生生徒旅客運賃割引証の使用に関する調書（都道府県・教育特区）</t>
    <rPh sb="0" eb="2">
      <t>レイワ</t>
    </rPh>
    <rPh sb="3" eb="5">
      <t>ネンド</t>
    </rPh>
    <rPh sb="5" eb="7">
      <t>ガッコウ</t>
    </rPh>
    <rPh sb="7" eb="9">
      <t>ガクセイ</t>
    </rPh>
    <rPh sb="9" eb="11">
      <t>セイト</t>
    </rPh>
    <rPh sb="11" eb="13">
      <t>リョキャク</t>
    </rPh>
    <rPh sb="13" eb="15">
      <t>ウンチン</t>
    </rPh>
    <rPh sb="15" eb="18">
      <t>ワリビキショウ</t>
    </rPh>
    <rPh sb="19" eb="21">
      <t>シヨウ</t>
    </rPh>
    <rPh sb="22" eb="23">
      <t>カン</t>
    </rPh>
    <rPh sb="25" eb="27">
      <t>チョウショ</t>
    </rPh>
    <rPh sb="28" eb="32">
      <t>トドウフケン</t>
    </rPh>
    <rPh sb="33" eb="37">
      <t>キョウイクトック</t>
    </rPh>
    <phoneticPr fontId="2"/>
  </si>
  <si>
    <t>1. 令和８年度の学割証受入状況（該当がない場合も空欄にせず「0」を入力してください）</t>
    <rPh sb="3" eb="5">
      <t>レイワ</t>
    </rPh>
    <rPh sb="6" eb="8">
      <t>ネンド</t>
    </rPh>
    <rPh sb="9" eb="12">
      <t>ガクワリショウ</t>
    </rPh>
    <rPh sb="12" eb="14">
      <t>ウケイレ</t>
    </rPh>
    <rPh sb="14" eb="16">
      <t>ジョウキョウ</t>
    </rPh>
    <rPh sb="17" eb="19">
      <t>ガイトウ</t>
    </rPh>
    <rPh sb="22" eb="24">
      <t>バアイ</t>
    </rPh>
    <rPh sb="25" eb="27">
      <t>クウラン</t>
    </rPh>
    <rPh sb="34" eb="36">
      <t>ニュウリョク</t>
    </rPh>
    <phoneticPr fontId="2"/>
  </si>
  <si>
    <t>令和７年度の繰越枚数（令和８年４月３０日時点の在庫）</t>
    <rPh sb="0" eb="2">
      <t>レイワ</t>
    </rPh>
    <rPh sb="3" eb="5">
      <t>ネンド</t>
    </rPh>
    <rPh sb="6" eb="8">
      <t>クリコシ</t>
    </rPh>
    <rPh sb="8" eb="10">
      <t>マイスウ</t>
    </rPh>
    <rPh sb="11" eb="13">
      <t>レイワ</t>
    </rPh>
    <rPh sb="14" eb="15">
      <t>ネン</t>
    </rPh>
    <rPh sb="16" eb="17">
      <t>ガツ</t>
    </rPh>
    <rPh sb="19" eb="20">
      <t>ニチ</t>
    </rPh>
    <rPh sb="20" eb="22">
      <t>ジテン</t>
    </rPh>
    <rPh sb="23" eb="25">
      <t>ザイコ</t>
    </rPh>
    <phoneticPr fontId="2"/>
  </si>
  <si>
    <t>一斉配付枚数（令和８年７月１３日配付）</t>
    <rPh sb="0" eb="2">
      <t>イッセイ</t>
    </rPh>
    <rPh sb="2" eb="4">
      <t>ハイフ</t>
    </rPh>
    <rPh sb="4" eb="6">
      <t>マイスウ</t>
    </rPh>
    <rPh sb="7" eb="9">
      <t>レイワ</t>
    </rPh>
    <rPh sb="10" eb="11">
      <t>ネン</t>
    </rPh>
    <rPh sb="12" eb="13">
      <t>ガツ</t>
    </rPh>
    <rPh sb="15" eb="16">
      <t>ニチ</t>
    </rPh>
    <rPh sb="16" eb="18">
      <t>ハイフ</t>
    </rPh>
    <phoneticPr fontId="2"/>
  </si>
  <si>
    <t>追加配付枚数（令和８年５月１日～９月３０日配付）</t>
    <rPh sb="0" eb="2">
      <t>ツイカ</t>
    </rPh>
    <rPh sb="2" eb="4">
      <t>ハイフ</t>
    </rPh>
    <rPh sb="4" eb="6">
      <t>マイスウ</t>
    </rPh>
    <rPh sb="7" eb="9">
      <t>レイワ</t>
    </rPh>
    <rPh sb="10" eb="11">
      <t>ネン</t>
    </rPh>
    <rPh sb="12" eb="13">
      <t>ガツ</t>
    </rPh>
    <rPh sb="14" eb="15">
      <t>ニチ</t>
    </rPh>
    <rPh sb="17" eb="18">
      <t>ガツ</t>
    </rPh>
    <rPh sb="20" eb="21">
      <t>ニチ</t>
    </rPh>
    <rPh sb="21" eb="23">
      <t>ハイフ</t>
    </rPh>
    <phoneticPr fontId="2"/>
  </si>
  <si>
    <t>令和８年度生徒数（令和８年５月１日時点）</t>
    <rPh sb="0" eb="2">
      <t>レイワ</t>
    </rPh>
    <rPh sb="3" eb="5">
      <t>ネンド</t>
    </rPh>
    <rPh sb="5" eb="8">
      <t>セイトスウ</t>
    </rPh>
    <rPh sb="9" eb="11">
      <t>レイワ</t>
    </rPh>
    <rPh sb="12" eb="13">
      <t>ネン</t>
    </rPh>
    <rPh sb="14" eb="15">
      <t>ガツ</t>
    </rPh>
    <rPh sb="16" eb="17">
      <t>ニチ</t>
    </rPh>
    <rPh sb="17" eb="19">
      <t>ジテン</t>
    </rPh>
    <phoneticPr fontId="2"/>
  </si>
  <si>
    <t>令和９年度生徒数（令和９年５月１日時点の見込）</t>
    <rPh sb="0" eb="2">
      <t>レイワ</t>
    </rPh>
    <rPh sb="3" eb="5">
      <t>ネンド</t>
    </rPh>
    <rPh sb="5" eb="8">
      <t>セイトスウ</t>
    </rPh>
    <rPh sb="9" eb="11">
      <t>レイワ</t>
    </rPh>
    <rPh sb="12" eb="13">
      <t>ネン</t>
    </rPh>
    <rPh sb="14" eb="15">
      <t>ガツ</t>
    </rPh>
    <rPh sb="16" eb="17">
      <t>ニチ</t>
    </rPh>
    <rPh sb="17" eb="19">
      <t>ジテン</t>
    </rPh>
    <rPh sb="20" eb="22">
      <t>ミコミ</t>
    </rPh>
    <phoneticPr fontId="2"/>
  </si>
  <si>
    <t>⑤令和８年度使用見込枚数</t>
    <rPh sb="1" eb="3">
      <t>レイワ</t>
    </rPh>
    <rPh sb="4" eb="6">
      <t>ネンド</t>
    </rPh>
    <rPh sb="6" eb="10">
      <t>シヨウミコ</t>
    </rPh>
    <rPh sb="10" eb="12">
      <t>マイスウ</t>
    </rPh>
    <phoneticPr fontId="2"/>
  </si>
  <si>
    <t>⑥令和８年度１人あたり使用見込枚数</t>
    <rPh sb="1" eb="3">
      <t>レイワ</t>
    </rPh>
    <rPh sb="4" eb="6">
      <t>ネンド</t>
    </rPh>
    <rPh sb="7" eb="8">
      <t>ニン</t>
    </rPh>
    <rPh sb="11" eb="13">
      <t>シヨウ</t>
    </rPh>
    <rPh sb="13" eb="15">
      <t>ミコ</t>
    </rPh>
    <rPh sb="15" eb="17">
      <t>マイスウ</t>
    </rPh>
    <phoneticPr fontId="2"/>
  </si>
  <si>
    <t>⑦令和９年度使用見込枚数　</t>
    <rPh sb="1" eb="3">
      <t>レイワ</t>
    </rPh>
    <rPh sb="4" eb="6">
      <t>ネンド</t>
    </rPh>
    <rPh sb="6" eb="8">
      <t>シヨウ</t>
    </rPh>
    <rPh sb="8" eb="10">
      <t>ミコ</t>
    </rPh>
    <rPh sb="10" eb="12">
      <t>マイスウ</t>
    </rPh>
    <phoneticPr fontId="2"/>
  </si>
  <si>
    <t>令和９年度配付予定枚数（機構→都道府県）
※1000枚切り上げ</t>
    <rPh sb="0" eb="2">
      <t>レイワ</t>
    </rPh>
    <rPh sb="3" eb="5">
      <t>ネンド</t>
    </rPh>
    <rPh sb="5" eb="7">
      <t>ハイフ</t>
    </rPh>
    <rPh sb="7" eb="9">
      <t>ヨテイ</t>
    </rPh>
    <rPh sb="9" eb="11">
      <t>マイスウ</t>
    </rPh>
    <rPh sb="12" eb="14">
      <t>キコウ</t>
    </rPh>
    <rPh sb="15" eb="19">
      <t>トドウフケン</t>
    </rPh>
    <rPh sb="26" eb="27">
      <t>マイ</t>
    </rPh>
    <rPh sb="27" eb="28">
      <t>キ</t>
    </rPh>
    <rPh sb="29" eb="30">
      <t>ア</t>
    </rPh>
    <phoneticPr fontId="2"/>
  </si>
  <si>
    <t>各学校等への配付枚数（令和８年５月１日～令和９年４月３０日）</t>
    <rPh sb="0" eb="4">
      <t>カクガッコウトウ</t>
    </rPh>
    <rPh sb="6" eb="10">
      <t>ハイフマイスウ</t>
    </rPh>
    <rPh sb="11" eb="13">
      <t>レイワ</t>
    </rPh>
    <rPh sb="14" eb="15">
      <t>ネン</t>
    </rPh>
    <rPh sb="16" eb="17">
      <t>ガツ</t>
    </rPh>
    <rPh sb="18" eb="19">
      <t>ニチ</t>
    </rPh>
    <rPh sb="20" eb="22">
      <t>レイワ</t>
    </rPh>
    <rPh sb="23" eb="24">
      <t>ネン</t>
    </rPh>
    <rPh sb="25" eb="26">
      <t>ガツ</t>
    </rPh>
    <rPh sb="28" eb="29">
      <t>ニチ</t>
    </rPh>
    <phoneticPr fontId="2"/>
  </si>
  <si>
    <t>令和８年度受入枚数計</t>
    <rPh sb="0" eb="2">
      <t>レイワ</t>
    </rPh>
    <rPh sb="3" eb="5">
      <t>ネンド</t>
    </rPh>
    <rPh sb="5" eb="9">
      <t>ウケイレマイスウ</t>
    </rPh>
    <rPh sb="9" eb="10">
      <t>ケイ</t>
    </rPh>
    <phoneticPr fontId="2"/>
  </si>
  <si>
    <t>2. 各学校等における使用状況及び使用見込（該当がない場合も空欄にせず「0」を入力してください）</t>
    <rPh sb="3" eb="4">
      <t>カク</t>
    </rPh>
    <rPh sb="4" eb="7">
      <t>ガッコウトウ</t>
    </rPh>
    <rPh sb="11" eb="15">
      <t>シヨウジョウキョウ</t>
    </rPh>
    <rPh sb="15" eb="16">
      <t>オヨ</t>
    </rPh>
    <rPh sb="17" eb="19">
      <t>シヨウ</t>
    </rPh>
    <rPh sb="19" eb="21">
      <t>ミコミ</t>
    </rPh>
    <phoneticPr fontId="2"/>
  </si>
  <si>
    <t>①令和９年度への繰越予定枚数</t>
    <rPh sb="1" eb="3">
      <t>レイワ</t>
    </rPh>
    <rPh sb="4" eb="6">
      <t>ネンド</t>
    </rPh>
    <rPh sb="8" eb="10">
      <t>クリコシ</t>
    </rPh>
    <rPh sb="10" eb="14">
      <t>ヨテイマイスウ</t>
    </rPh>
    <phoneticPr fontId="2"/>
  </si>
  <si>
    <t>④令和９年度生徒数合計</t>
    <rPh sb="1" eb="3">
      <t>レイワ</t>
    </rPh>
    <rPh sb="4" eb="6">
      <t>ネンド</t>
    </rPh>
    <rPh sb="6" eb="9">
      <t>セイトスウ</t>
    </rPh>
    <rPh sb="9" eb="11">
      <t>ゴウケイ</t>
    </rPh>
    <phoneticPr fontId="2"/>
  </si>
  <si>
    <t>③令和８年度生徒数合計</t>
    <rPh sb="1" eb="3">
      <t>レイワ</t>
    </rPh>
    <rPh sb="4" eb="6">
      <t>ネンド</t>
    </rPh>
    <rPh sb="6" eb="9">
      <t>セイトスウ</t>
    </rPh>
    <rPh sb="9" eb="11">
      <t>ゴウケイ</t>
    </rPh>
    <phoneticPr fontId="2"/>
  </si>
  <si>
    <t>（②-①）</t>
    <phoneticPr fontId="2"/>
  </si>
  <si>
    <t>（②÷⑦）</t>
    <phoneticPr fontId="2"/>
  </si>
  <si>
    <t>⑧令和９年度の不足予定枚数</t>
    <rPh sb="7" eb="9">
      <t>フソク</t>
    </rPh>
    <rPh sb="9" eb="11">
      <t>ヨテイ</t>
    </rPh>
    <phoneticPr fontId="2"/>
  </si>
  <si>
    <t>使用見込枚数と必要予定枚数との割合</t>
    <rPh sb="0" eb="4">
      <t>シヨウミコ</t>
    </rPh>
    <rPh sb="4" eb="6">
      <t>マイスウ</t>
    </rPh>
    <rPh sb="7" eb="9">
      <t>ヒツヨウ</t>
    </rPh>
    <rPh sb="15" eb="17">
      <t>ワリアイ</t>
    </rPh>
    <phoneticPr fontId="2"/>
  </si>
  <si>
    <t>帰省</t>
    <rPh sb="0" eb="2">
      <t>キセイ</t>
    </rPh>
    <phoneticPr fontId="2"/>
  </si>
  <si>
    <t>正課教育</t>
    <rPh sb="0" eb="2">
      <t>セイカ</t>
    </rPh>
    <rPh sb="2" eb="4">
      <t>キョウイク</t>
    </rPh>
    <phoneticPr fontId="2"/>
  </si>
  <si>
    <t>正課外
教育活動</t>
    <rPh sb="0" eb="2">
      <t>セイカ</t>
    </rPh>
    <rPh sb="2" eb="3">
      <t>ガイ</t>
    </rPh>
    <rPh sb="4" eb="6">
      <t>キョウイク</t>
    </rPh>
    <rPh sb="6" eb="8">
      <t>カツドウ</t>
    </rPh>
    <phoneticPr fontId="2"/>
  </si>
  <si>
    <t>就職・受験</t>
    <rPh sb="0" eb="2">
      <t>シュウショク</t>
    </rPh>
    <rPh sb="3" eb="5">
      <t>ジュケン</t>
    </rPh>
    <phoneticPr fontId="2"/>
  </si>
  <si>
    <t>見学</t>
    <rPh sb="0" eb="2">
      <t>ケンガク</t>
    </rPh>
    <phoneticPr fontId="2"/>
  </si>
  <si>
    <t>傷病治療</t>
    <rPh sb="0" eb="2">
      <t>ショウビョウ</t>
    </rPh>
    <rPh sb="2" eb="4">
      <t>チリョウ</t>
    </rPh>
    <phoneticPr fontId="2"/>
  </si>
  <si>
    <t>保護者
旅行随伴</t>
    <rPh sb="0" eb="3">
      <t>ホゴシャ</t>
    </rPh>
    <rPh sb="4" eb="6">
      <t>リョコウ</t>
    </rPh>
    <rPh sb="6" eb="8">
      <t>ズイハン</t>
    </rPh>
    <phoneticPr fontId="2"/>
  </si>
  <si>
    <t>主な廃紙理由
（２つまで選択）</t>
    <rPh sb="0" eb="1">
      <t>オモ</t>
    </rPh>
    <rPh sb="2" eb="4">
      <t>ハイシ</t>
    </rPh>
    <rPh sb="4" eb="6">
      <t>リユウ</t>
    </rPh>
    <rPh sb="12" eb="14">
      <t>センタク</t>
    </rPh>
    <phoneticPr fontId="2"/>
  </si>
  <si>
    <t>廃紙理由</t>
    <rPh sb="0" eb="2">
      <t>ハイシ</t>
    </rPh>
    <rPh sb="2" eb="4">
      <t>リユウ</t>
    </rPh>
    <phoneticPr fontId="2"/>
  </si>
  <si>
    <t>学割証様式の変更による廃棄枚数
（～令和８年９月３０日）</t>
    <rPh sb="0" eb="3">
      <t>ガクワリショウ</t>
    </rPh>
    <rPh sb="3" eb="5">
      <t>ヨウシキ</t>
    </rPh>
    <rPh sb="6" eb="8">
      <t>ヘンコウ</t>
    </rPh>
    <rPh sb="11" eb="13">
      <t>ハイキ</t>
    </rPh>
    <rPh sb="13" eb="15">
      <t>マイスウ</t>
    </rPh>
    <rPh sb="18" eb="20">
      <t>レイワ</t>
    </rPh>
    <rPh sb="21" eb="22">
      <t>ネン</t>
    </rPh>
    <rPh sb="23" eb="24">
      <t>ガツ</t>
    </rPh>
    <rPh sb="26" eb="27">
      <t>ニチ</t>
    </rPh>
    <phoneticPr fontId="2"/>
  </si>
  <si>
    <t>記入ミス</t>
  </si>
  <si>
    <t>発行機等の不具合</t>
    <phoneticPr fontId="2"/>
  </si>
  <si>
    <t>学生による事由（発行後のキャンセル等）</t>
  </si>
  <si>
    <t>印字済の学校情報等に変更があったため</t>
    <phoneticPr fontId="2"/>
  </si>
  <si>
    <t>その他（備考欄へ記入）</t>
  </si>
  <si>
    <t>備考</t>
    <rPh sb="0" eb="2">
      <t>ビコウ</t>
    </rPh>
    <phoneticPr fontId="2"/>
  </si>
  <si>
    <t>機関番号</t>
    <rPh sb="0" eb="2">
      <t>キカン</t>
    </rPh>
    <phoneticPr fontId="7"/>
  </si>
  <si>
    <t>都道府県名</t>
    <rPh sb="0" eb="4">
      <t>トドウフケン</t>
    </rPh>
    <rPh sb="4" eb="5">
      <t>メイ</t>
    </rPh>
    <phoneticPr fontId="7"/>
  </si>
  <si>
    <t>教育委員会</t>
    <rPh sb="0" eb="2">
      <t>キョウイク</t>
    </rPh>
    <rPh sb="2" eb="5">
      <t>イインカイ</t>
    </rPh>
    <phoneticPr fontId="7"/>
  </si>
  <si>
    <t>徳島県</t>
    <rPh sb="0" eb="3">
      <t>トクシマケン</t>
    </rPh>
    <phoneticPr fontId="7"/>
  </si>
  <si>
    <t>香川県</t>
    <rPh sb="0" eb="3">
      <t>カガワケン</t>
    </rPh>
    <phoneticPr fontId="7"/>
  </si>
  <si>
    <t>B1-01</t>
  </si>
  <si>
    <t>知事部局</t>
    <rPh sb="0" eb="2">
      <t>チジ</t>
    </rPh>
    <rPh sb="2" eb="4">
      <t>ブキョク</t>
    </rPh>
    <phoneticPr fontId="7"/>
  </si>
  <si>
    <t>B1-03</t>
  </si>
  <si>
    <t>B1-04</t>
  </si>
  <si>
    <t>B1-06</t>
  </si>
  <si>
    <t>B1-08</t>
  </si>
  <si>
    <t>B1-09</t>
  </si>
  <si>
    <t>B1-10</t>
  </si>
  <si>
    <t>B1-11</t>
  </si>
  <si>
    <t>B1-12</t>
  </si>
  <si>
    <t>B1-13</t>
  </si>
  <si>
    <t>B1-14</t>
  </si>
  <si>
    <t>B1-15</t>
  </si>
  <si>
    <t>B1-16</t>
  </si>
  <si>
    <t>B1-17</t>
  </si>
  <si>
    <t>石川県</t>
    <rPh sb="0" eb="3">
      <t>イシカワケン</t>
    </rPh>
    <phoneticPr fontId="7"/>
  </si>
  <si>
    <t>B1-18</t>
  </si>
  <si>
    <t>B1-19</t>
  </si>
  <si>
    <t>B1-20</t>
  </si>
  <si>
    <t>B1-21</t>
  </si>
  <si>
    <t>B1-22</t>
  </si>
  <si>
    <t>B1-23</t>
  </si>
  <si>
    <t>B1-24</t>
  </si>
  <si>
    <t>B1-25</t>
  </si>
  <si>
    <t>B1-26</t>
  </si>
  <si>
    <t>B1-27</t>
  </si>
  <si>
    <t>B1-28</t>
  </si>
  <si>
    <t>B1-29</t>
  </si>
  <si>
    <t>B1-30</t>
  </si>
  <si>
    <t>鳥取県</t>
    <rPh sb="0" eb="3">
      <t>トットリケン</t>
    </rPh>
    <phoneticPr fontId="7"/>
  </si>
  <si>
    <t>B1-32</t>
  </si>
  <si>
    <t>B1-33</t>
  </si>
  <si>
    <t>B1-34</t>
  </si>
  <si>
    <t>B1-35</t>
  </si>
  <si>
    <t>B1-36</t>
  </si>
  <si>
    <t>徳島県</t>
  </si>
  <si>
    <t>B1-37</t>
  </si>
  <si>
    <t>香川県</t>
  </si>
  <si>
    <t>B1-38</t>
  </si>
  <si>
    <t>B1-39</t>
  </si>
  <si>
    <t>福岡県</t>
    <rPh sb="0" eb="3">
      <t>フクオカケン</t>
    </rPh>
    <phoneticPr fontId="7"/>
  </si>
  <si>
    <t>B1-41</t>
  </si>
  <si>
    <t>長崎県</t>
    <rPh sb="0" eb="3">
      <t>ナガサキケン</t>
    </rPh>
    <phoneticPr fontId="7"/>
  </si>
  <si>
    <t>B1-43</t>
  </si>
  <si>
    <t>B1-44</t>
  </si>
  <si>
    <t>宮崎県</t>
    <rPh sb="0" eb="3">
      <t>ミヤザキケン</t>
    </rPh>
    <phoneticPr fontId="7"/>
  </si>
  <si>
    <t>B1-46</t>
  </si>
  <si>
    <t>沖縄県</t>
    <rPh sb="0" eb="2">
      <t>オキナワ</t>
    </rPh>
    <rPh sb="2" eb="3">
      <t>ケン</t>
    </rPh>
    <phoneticPr fontId="7"/>
  </si>
  <si>
    <t>B2-04</t>
  </si>
  <si>
    <t>B2-05</t>
  </si>
  <si>
    <t>B2-06</t>
  </si>
  <si>
    <t>B2-07</t>
  </si>
  <si>
    <t>B2-08</t>
  </si>
  <si>
    <t>B2-10</t>
  </si>
  <si>
    <t>B2-11</t>
  </si>
  <si>
    <t>B2-12</t>
  </si>
  <si>
    <t>B2-13</t>
  </si>
  <si>
    <t>B2-14</t>
  </si>
  <si>
    <t>B2-15</t>
  </si>
  <si>
    <t>B2-20</t>
  </si>
  <si>
    <t>B2-21</t>
  </si>
  <si>
    <t>B2-22</t>
  </si>
  <si>
    <t>B2-23</t>
  </si>
  <si>
    <t>B2-25</t>
  </si>
  <si>
    <t>B2-27</t>
  </si>
  <si>
    <t>B2-29</t>
  </si>
  <si>
    <t>B2-30</t>
  </si>
  <si>
    <t>B2-32</t>
  </si>
  <si>
    <t>B2-33</t>
  </si>
  <si>
    <t>B2-34</t>
  </si>
  <si>
    <t>B2-35</t>
  </si>
  <si>
    <t>徳島県</t>
    <rPh sb="0" eb="3">
      <t>トクシマケン</t>
    </rPh>
    <phoneticPr fontId="17"/>
  </si>
  <si>
    <t>B2-37</t>
  </si>
  <si>
    <t>B2-38</t>
  </si>
  <si>
    <t>B2-40</t>
  </si>
  <si>
    <t>B2-41</t>
  </si>
  <si>
    <t>長崎県</t>
    <rPh sb="0" eb="3">
      <t>ナガサキケン</t>
    </rPh>
    <phoneticPr fontId="17"/>
  </si>
  <si>
    <t>B2-43</t>
  </si>
  <si>
    <t>B2-44</t>
  </si>
  <si>
    <t>宮崎県</t>
    <rPh sb="0" eb="3">
      <t>ミヤザキケン</t>
    </rPh>
    <phoneticPr fontId="17"/>
  </si>
  <si>
    <t>B2-46</t>
  </si>
  <si>
    <t>B2-47</t>
  </si>
  <si>
    <t>C1-02</t>
  </si>
  <si>
    <t>茨城県高萩市</t>
    <rPh sb="0" eb="3">
      <t>イバラキケン</t>
    </rPh>
    <rPh sb="3" eb="6">
      <t>タカハギシ</t>
    </rPh>
    <phoneticPr fontId="7"/>
  </si>
  <si>
    <t>教育特区</t>
    <rPh sb="0" eb="2">
      <t>キョウイク</t>
    </rPh>
    <rPh sb="2" eb="4">
      <t>トック</t>
    </rPh>
    <phoneticPr fontId="7"/>
  </si>
  <si>
    <t>C1-03</t>
  </si>
  <si>
    <t>茨城県大子町</t>
    <rPh sb="0" eb="3">
      <t>イバラキケン</t>
    </rPh>
    <rPh sb="3" eb="4">
      <t>ダイ</t>
    </rPh>
    <rPh sb="4" eb="5">
      <t>コ</t>
    </rPh>
    <rPh sb="5" eb="6">
      <t>マチ</t>
    </rPh>
    <phoneticPr fontId="7"/>
  </si>
  <si>
    <t>C1-04</t>
  </si>
  <si>
    <t>石川県白山市</t>
    <rPh sb="0" eb="3">
      <t>イシカワケン</t>
    </rPh>
    <rPh sb="3" eb="5">
      <t>シロヤマ</t>
    </rPh>
    <rPh sb="5" eb="6">
      <t>シ</t>
    </rPh>
    <phoneticPr fontId="7"/>
  </si>
  <si>
    <t>C1-07</t>
  </si>
  <si>
    <t>兵庫県養父市</t>
    <rPh sb="0" eb="3">
      <t>ヒョウゴケン</t>
    </rPh>
    <rPh sb="3" eb="5">
      <t>ヤブ</t>
    </rPh>
    <rPh sb="5" eb="6">
      <t>シ</t>
    </rPh>
    <phoneticPr fontId="7"/>
  </si>
  <si>
    <t>C1-08</t>
  </si>
  <si>
    <t>兵庫県相生市</t>
    <rPh sb="0" eb="3">
      <t>ヒョウゴケン</t>
    </rPh>
    <rPh sb="3" eb="6">
      <t>アイオイシ</t>
    </rPh>
    <phoneticPr fontId="7"/>
  </si>
  <si>
    <t>熊本県上益城郡山都町</t>
    <rPh sb="0" eb="3">
      <t>クマモトケン</t>
    </rPh>
    <rPh sb="3" eb="7">
      <t>カミマシキグン</t>
    </rPh>
    <rPh sb="7" eb="9">
      <t>ヤマト</t>
    </rPh>
    <rPh sb="9" eb="10">
      <t>チョウ</t>
    </rPh>
    <phoneticPr fontId="7"/>
  </si>
  <si>
    <t>兵庫県淡路市</t>
    <rPh sb="0" eb="3">
      <t>ヒョウゴケン</t>
    </rPh>
    <rPh sb="3" eb="5">
      <t>アワジ</t>
    </rPh>
    <rPh sb="5" eb="6">
      <t>シ</t>
    </rPh>
    <phoneticPr fontId="7"/>
  </si>
  <si>
    <t>福岡県田川郡川崎町</t>
    <rPh sb="0" eb="3">
      <t>フクオカケン</t>
    </rPh>
    <rPh sb="3" eb="6">
      <t>タガワグン</t>
    </rPh>
    <rPh sb="6" eb="9">
      <t>カワサキマチ</t>
    </rPh>
    <phoneticPr fontId="7"/>
  </si>
  <si>
    <t>C1-17</t>
  </si>
  <si>
    <t>福島県双葉郡川内村</t>
    <rPh sb="0" eb="3">
      <t>フクシマケン</t>
    </rPh>
    <rPh sb="3" eb="6">
      <t>フタバグン</t>
    </rPh>
    <rPh sb="6" eb="9">
      <t>カワウチムラ</t>
    </rPh>
    <phoneticPr fontId="7"/>
  </si>
  <si>
    <t>愛知県豊田市</t>
    <rPh sb="0" eb="3">
      <t>アイチケン</t>
    </rPh>
    <rPh sb="3" eb="5">
      <t>トヨダ</t>
    </rPh>
    <rPh sb="5" eb="6">
      <t>シ</t>
    </rPh>
    <phoneticPr fontId="7"/>
  </si>
  <si>
    <t>埼玉県深谷市</t>
    <rPh sb="3" eb="6">
      <t>フカヤシ</t>
    </rPh>
    <phoneticPr fontId="7"/>
  </si>
  <si>
    <t>教育特区</t>
    <rPh sb="0" eb="4">
      <t>キョウイクトック</t>
    </rPh>
    <phoneticPr fontId="7"/>
  </si>
  <si>
    <t>千葉県勝浦市</t>
    <rPh sb="3" eb="6">
      <t>カツウラシ</t>
    </rPh>
    <phoneticPr fontId="7"/>
  </si>
  <si>
    <t>富山県</t>
    <rPh sb="0" eb="3">
      <t>トヤマケン</t>
    </rPh>
    <phoneticPr fontId="17"/>
  </si>
  <si>
    <t>A1-01</t>
  </si>
  <si>
    <t>A1-02</t>
  </si>
  <si>
    <t>A1-03</t>
  </si>
  <si>
    <t>A1-04</t>
  </si>
  <si>
    <t>A1-05</t>
  </si>
  <si>
    <t>A1-06</t>
  </si>
  <si>
    <t>A1-07</t>
  </si>
  <si>
    <t>A1-08</t>
  </si>
  <si>
    <t>A1-09</t>
  </si>
  <si>
    <t>A1-10</t>
  </si>
  <si>
    <t>A1-11</t>
  </si>
  <si>
    <t>A1-12</t>
  </si>
  <si>
    <t>A1-13</t>
  </si>
  <si>
    <t>A1-14</t>
  </si>
  <si>
    <t>A1-15</t>
  </si>
  <si>
    <t>A1-16</t>
  </si>
  <si>
    <t>A1-17</t>
  </si>
  <si>
    <t>A1-18</t>
  </si>
  <si>
    <t>A1-19</t>
  </si>
  <si>
    <t>A1-20</t>
  </si>
  <si>
    <t>A1-21</t>
  </si>
  <si>
    <t>A1-22</t>
  </si>
  <si>
    <t>A1-23</t>
  </si>
  <si>
    <t>A1-24</t>
  </si>
  <si>
    <t>A1-25</t>
  </si>
  <si>
    <t>A1-26</t>
  </si>
  <si>
    <t>A1-27</t>
  </si>
  <si>
    <t>A1-28</t>
  </si>
  <si>
    <t>A1-29</t>
  </si>
  <si>
    <t>A1-30</t>
  </si>
  <si>
    <t>A1-31</t>
  </si>
  <si>
    <t>A1-32</t>
  </si>
  <si>
    <t>A1-33</t>
  </si>
  <si>
    <t>A1-34</t>
  </si>
  <si>
    <t>A1-35</t>
  </si>
  <si>
    <t>A1-36</t>
  </si>
  <si>
    <t>A1-37</t>
  </si>
  <si>
    <t>A1-38</t>
  </si>
  <si>
    <t>A1-39</t>
  </si>
  <si>
    <t>A1-40</t>
  </si>
  <si>
    <t>A1-41</t>
  </si>
  <si>
    <t>A1-42</t>
  </si>
  <si>
    <t>A1-43</t>
  </si>
  <si>
    <t>A1-44</t>
  </si>
  <si>
    <t>A1-45</t>
  </si>
  <si>
    <t>A1-46</t>
  </si>
  <si>
    <t>A1-47</t>
  </si>
  <si>
    <t>A2-01</t>
  </si>
  <si>
    <t>A2-02</t>
  </si>
  <si>
    <t>A2-03</t>
  </si>
  <si>
    <t>A2-04</t>
  </si>
  <si>
    <t>A2-05</t>
  </si>
  <si>
    <t>A2-06</t>
  </si>
  <si>
    <t>A2-07</t>
  </si>
  <si>
    <t>A2-08</t>
  </si>
  <si>
    <t>A2-09</t>
  </si>
  <si>
    <t>A2-10</t>
  </si>
  <si>
    <t>A2-11</t>
  </si>
  <si>
    <t>A2-12</t>
  </si>
  <si>
    <t>A2-13</t>
  </si>
  <si>
    <t>A2-14</t>
  </si>
  <si>
    <t>A2-15</t>
  </si>
  <si>
    <t>A2-16</t>
  </si>
  <si>
    <t>A2-17</t>
  </si>
  <si>
    <t>A2-18</t>
  </si>
  <si>
    <t>A2-19</t>
  </si>
  <si>
    <t>A2-20</t>
  </si>
  <si>
    <t>A2-21</t>
  </si>
  <si>
    <t>A2-22</t>
  </si>
  <si>
    <t>A2-23</t>
  </si>
  <si>
    <t>A2-24</t>
  </si>
  <si>
    <t>A2-25</t>
  </si>
  <si>
    <t>A2-26</t>
  </si>
  <si>
    <t>A2-27</t>
  </si>
  <si>
    <t>A2-28</t>
  </si>
  <si>
    <t>A2-29</t>
  </si>
  <si>
    <t>A2-30</t>
  </si>
  <si>
    <t>A2-31</t>
  </si>
  <si>
    <t>A2-32</t>
  </si>
  <si>
    <t>A2-33</t>
  </si>
  <si>
    <t>A2-34</t>
  </si>
  <si>
    <t>A2-35</t>
  </si>
  <si>
    <t>A2-36</t>
  </si>
  <si>
    <t>A2-37</t>
  </si>
  <si>
    <t>A2-40</t>
  </si>
  <si>
    <t>A2-41</t>
  </si>
  <si>
    <t>A2-42</t>
  </si>
  <si>
    <t>A2-43</t>
  </si>
  <si>
    <t>A2-44</t>
  </si>
  <si>
    <t>A2-45</t>
  </si>
  <si>
    <t>A2-46</t>
  </si>
  <si>
    <t>A2-47</t>
  </si>
  <si>
    <t>B1-02</t>
  </si>
  <si>
    <t>B1-05</t>
  </si>
  <si>
    <t>B1-07</t>
  </si>
  <si>
    <t>B1-31</t>
  </si>
  <si>
    <t>B1-40</t>
  </si>
  <si>
    <t>B1-42</t>
  </si>
  <si>
    <t>B1-45</t>
  </si>
  <si>
    <t>B1-47</t>
  </si>
  <si>
    <t>B2-01</t>
  </si>
  <si>
    <t>B2-02</t>
  </si>
  <si>
    <t>B2-03</t>
  </si>
  <si>
    <t>B2-09</t>
  </si>
  <si>
    <t>B2-18</t>
  </si>
  <si>
    <t>B2-19</t>
  </si>
  <si>
    <t>B2-24</t>
  </si>
  <si>
    <t>B2-26</t>
  </si>
  <si>
    <t>B2-31</t>
  </si>
  <si>
    <t>B2-36</t>
  </si>
  <si>
    <t>B2-42</t>
  </si>
  <si>
    <t>B2-45</t>
  </si>
  <si>
    <t>C1-11</t>
  </si>
  <si>
    <t>C1-15</t>
  </si>
  <si>
    <t>C1-16</t>
  </si>
  <si>
    <t>C1-18</t>
  </si>
  <si>
    <t>C1-19</t>
  </si>
  <si>
    <t>C1-20</t>
  </si>
  <si>
    <t>B2-16</t>
  </si>
  <si>
    <t>機関名</t>
    <rPh sb="0" eb="2">
      <t>キカン</t>
    </rPh>
    <rPh sb="2" eb="3">
      <t>メイ</t>
    </rPh>
    <phoneticPr fontId="2"/>
  </si>
  <si>
    <t>機関名</t>
    <rPh sb="0" eb="3">
      <t>キカンメイ</t>
    </rPh>
    <phoneticPr fontId="2"/>
  </si>
  <si>
    <r>
      <t>　令和８年５月１日～９月３０日
（使用</t>
    </r>
    <r>
      <rPr>
        <b/>
        <sz val="11"/>
        <rFont val="ＭＳ Ｐゴシック"/>
        <family val="3"/>
        <charset val="128"/>
      </rPr>
      <t>済</t>
    </r>
    <r>
      <rPr>
        <sz val="11"/>
        <rFont val="ＭＳ Ｐゴシック"/>
        <family val="3"/>
        <charset val="128"/>
      </rPr>
      <t>枚数）</t>
    </r>
    <rPh sb="1" eb="3">
      <t>レイワ</t>
    </rPh>
    <rPh sb="4" eb="5">
      <t>ネン</t>
    </rPh>
    <rPh sb="6" eb="7">
      <t>ガツ</t>
    </rPh>
    <rPh sb="8" eb="9">
      <t>ニチ</t>
    </rPh>
    <rPh sb="11" eb="12">
      <t>ガツ</t>
    </rPh>
    <rPh sb="14" eb="15">
      <t>ニチ</t>
    </rPh>
    <rPh sb="17" eb="19">
      <t>シヨウ</t>
    </rPh>
    <rPh sb="19" eb="20">
      <t>ズ</t>
    </rPh>
    <rPh sb="20" eb="22">
      <t>マイスウ</t>
    </rPh>
    <phoneticPr fontId="2"/>
  </si>
  <si>
    <r>
      <t>令和８年１０月１日～令和９年４月３０日
（使用</t>
    </r>
    <r>
      <rPr>
        <b/>
        <sz val="11"/>
        <rFont val="ＭＳ Ｐゴシック"/>
        <family val="3"/>
        <charset val="128"/>
      </rPr>
      <t>見込</t>
    </r>
    <r>
      <rPr>
        <sz val="11"/>
        <rFont val="ＭＳ Ｐゴシック"/>
        <family val="3"/>
        <charset val="128"/>
      </rPr>
      <t>枚数）</t>
    </r>
    <rPh sb="0" eb="2">
      <t>レイワ</t>
    </rPh>
    <rPh sb="3" eb="4">
      <t>ネン</t>
    </rPh>
    <rPh sb="6" eb="7">
      <t>ガツ</t>
    </rPh>
    <rPh sb="8" eb="9">
      <t>ニチ</t>
    </rPh>
    <rPh sb="10" eb="12">
      <t>レイワ</t>
    </rPh>
    <rPh sb="13" eb="14">
      <t>ネン</t>
    </rPh>
    <rPh sb="15" eb="16">
      <t>ガツ</t>
    </rPh>
    <rPh sb="18" eb="19">
      <t>ニチ</t>
    </rPh>
    <rPh sb="21" eb="23">
      <t>シヨウ</t>
    </rPh>
    <rPh sb="23" eb="25">
      <t>ミコ</t>
    </rPh>
    <rPh sb="25" eb="27">
      <t>マイスウ</t>
    </rPh>
    <phoneticPr fontId="2"/>
  </si>
  <si>
    <t>②令和９年度必要予定枚数
（学校からの希望枚数 +都道府県の予備）</t>
    <rPh sb="1" eb="3">
      <t>レイワ</t>
    </rPh>
    <rPh sb="4" eb="6">
      <t>ネンド</t>
    </rPh>
    <rPh sb="6" eb="8">
      <t>ヒツヨウ</t>
    </rPh>
    <rPh sb="8" eb="10">
      <t>ヨテイ</t>
    </rPh>
    <rPh sb="10" eb="12">
      <t>マイスウ</t>
    </rPh>
    <rPh sb="14" eb="16">
      <t>ガッコウ</t>
    </rPh>
    <rPh sb="19" eb="21">
      <t>キボウ</t>
    </rPh>
    <rPh sb="21" eb="23">
      <t>マイスウ</t>
    </rPh>
    <rPh sb="25" eb="29">
      <t>トドウフケン</t>
    </rPh>
    <rPh sb="30" eb="32">
      <t>ヨビ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</si>
</sst>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#,##0_);[Red]\(#,##0\)"/>
    <numFmt numFmtId="178" formatCode="0.0%"/>
    <numFmt numFmtId="179" formatCode="#,##0.00_ "/>
    <numFmt numFmtId="180" formatCode=";;;"/>
  </numFmts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HGS創英角ｺﾞｼｯｸUB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.5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color rgb="FFFF000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20"/>
      <color rgb="FFFF000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6"/>
      <name val="HGS創英角ｺﾞｼｯｸUB"/>
      <family val="3"/>
      <charset val="128"/>
    </font>
    <font>
      <b/>
      <sz val="13"/>
      <color theme="3"/>
      <name val="ＭＳ Ｐゴシック"/>
      <family val="2"/>
      <charset val="128"/>
      <scheme val="minor"/>
    </font>
    <font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/>
    <xf numFmtId="177" fontId="0" fillId="0" borderId="2" xfId="0" applyNumberFormat="1" applyBorder="1" applyAlignment="1" applyProtection="1">
      <alignment vertical="center"/>
      <protection locked="0"/>
    </xf>
    <xf numFmtId="177" fontId="0" fillId="0" borderId="10" xfId="0" applyNumberFormat="1" applyBorder="1" applyAlignment="1">
      <alignment vertical="center"/>
    </xf>
    <xf numFmtId="0" fontId="5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vertical="center"/>
    </xf>
    <xf numFmtId="0" fontId="9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0" fillId="2" borderId="0" xfId="0" applyFill="1" applyAlignment="1">
      <alignment horizontal="distributed" vertical="center" wrapText="1"/>
    </xf>
    <xf numFmtId="176" fontId="6" fillId="2" borderId="0" xfId="0" applyNumberFormat="1" applyFont="1" applyFill="1" applyAlignment="1">
      <alignment horizontal="right"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176" fontId="6" fillId="2" borderId="0" xfId="0" applyNumberFormat="1" applyFont="1" applyFill="1" applyAlignment="1">
      <alignment horizontal="right" vertical="center" wrapText="1"/>
    </xf>
    <xf numFmtId="177" fontId="5" fillId="2" borderId="0" xfId="0" applyNumberFormat="1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0" fillId="2" borderId="0" xfId="0" applyFill="1" applyAlignment="1">
      <alignment horizontal="center" vertical="center"/>
    </xf>
    <xf numFmtId="176" fontId="5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3" fillId="2" borderId="0" xfId="0" applyFont="1" applyFill="1" applyAlignment="1">
      <alignment vertical="center"/>
    </xf>
    <xf numFmtId="0" fontId="0" fillId="0" borderId="10" xfId="0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176" fontId="0" fillId="2" borderId="0" xfId="0" applyNumberFormat="1" applyFill="1" applyAlignment="1">
      <alignment vertical="center"/>
    </xf>
    <xf numFmtId="0" fontId="1" fillId="0" borderId="0" xfId="0" applyFont="1" applyAlignment="1">
      <alignment vertical="center"/>
    </xf>
    <xf numFmtId="0" fontId="0" fillId="0" borderId="2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3" xfId="0" applyBorder="1" applyAlignment="1">
      <alignment vertical="center"/>
    </xf>
    <xf numFmtId="176" fontId="6" fillId="0" borderId="0" xfId="0" applyNumberFormat="1" applyFont="1" applyAlignment="1">
      <alignment horizontal="right" vertical="center"/>
    </xf>
    <xf numFmtId="0" fontId="0" fillId="2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3" xfId="0" applyBorder="1" applyAlignment="1">
      <alignment horizontal="right" vertical="center"/>
    </xf>
    <xf numFmtId="0" fontId="7" fillId="0" borderId="0" xfId="0" applyFont="1" applyAlignment="1">
      <alignment vertical="center"/>
    </xf>
    <xf numFmtId="177" fontId="0" fillId="0" borderId="15" xfId="0" applyNumberFormat="1" applyBorder="1" applyAlignment="1">
      <alignment vertical="center"/>
    </xf>
    <xf numFmtId="177" fontId="0" fillId="0" borderId="16" xfId="0" applyNumberFormat="1" applyBorder="1" applyAlignment="1">
      <alignment vertical="center"/>
    </xf>
    <xf numFmtId="177" fontId="0" fillId="0" borderId="19" xfId="0" applyNumberFormat="1" applyBorder="1" applyAlignment="1">
      <alignment vertical="center"/>
    </xf>
    <xf numFmtId="177" fontId="0" fillId="0" borderId="20" xfId="0" applyNumberFormat="1" applyBorder="1" applyAlignment="1">
      <alignment vertical="center"/>
    </xf>
    <xf numFmtId="0" fontId="7" fillId="0" borderId="7" xfId="0" applyFont="1" applyBorder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0" fillId="0" borderId="23" xfId="0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/>
    </xf>
    <xf numFmtId="180" fontId="15" fillId="0" borderId="0" xfId="0" applyNumberFormat="1" applyFont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177" fontId="0" fillId="0" borderId="4" xfId="0" applyNumberFormat="1" applyBorder="1" applyAlignment="1" applyProtection="1">
      <alignment vertical="center"/>
      <protection locked="0"/>
    </xf>
    <xf numFmtId="177" fontId="0" fillId="0" borderId="14" xfId="0" applyNumberFormat="1" applyBorder="1" applyAlignment="1" applyProtection="1">
      <alignment vertical="center"/>
      <protection locked="0"/>
    </xf>
    <xf numFmtId="177" fontId="0" fillId="0" borderId="18" xfId="0" applyNumberFormat="1" applyBorder="1" applyAlignment="1" applyProtection="1">
      <alignment vertical="center"/>
      <protection locked="0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8" fillId="0" borderId="5" xfId="0" applyFont="1" applyBorder="1" applyAlignment="1" applyProtection="1">
      <alignment horizontal="center" vertical="center"/>
      <protection locked="0"/>
    </xf>
    <xf numFmtId="49" fontId="18" fillId="0" borderId="3" xfId="0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13" fillId="0" borderId="1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 shrinkToFit="1"/>
    </xf>
    <xf numFmtId="0" fontId="0" fillId="0" borderId="12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wrapText="1" shrinkToFit="1"/>
    </xf>
    <xf numFmtId="0" fontId="0" fillId="0" borderId="7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18" fillId="0" borderId="2" xfId="0" applyFont="1" applyBorder="1" applyAlignment="1" applyProtection="1">
      <alignment horizontal="center" vertical="center"/>
      <protection locked="0"/>
    </xf>
    <xf numFmtId="0" fontId="18" fillId="0" borderId="5" xfId="0" applyFont="1" applyBorder="1" applyAlignment="1" applyProtection="1">
      <alignment horizontal="center" vertical="center"/>
      <protection locked="0"/>
    </xf>
    <xf numFmtId="0" fontId="18" fillId="0" borderId="3" xfId="0" applyFont="1" applyBorder="1" applyAlignment="1" applyProtection="1">
      <alignment horizontal="center" vertical="center"/>
      <protection locked="0"/>
    </xf>
    <xf numFmtId="177" fontId="0" fillId="0" borderId="4" xfId="0" applyNumberFormat="1" applyBorder="1" applyAlignment="1">
      <alignment horizontal="center" vertical="center"/>
    </xf>
    <xf numFmtId="179" fontId="0" fillId="0" borderId="2" xfId="0" applyNumberFormat="1" applyBorder="1" applyAlignment="1">
      <alignment horizontal="center" vertical="center"/>
    </xf>
    <xf numFmtId="179" fontId="0" fillId="0" borderId="3" xfId="0" applyNumberFormat="1" applyBorder="1" applyAlignment="1">
      <alignment horizontal="center" vertical="center"/>
    </xf>
    <xf numFmtId="0" fontId="0" fillId="0" borderId="4" xfId="0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49" fontId="0" fillId="0" borderId="4" xfId="0" applyNumberFormat="1" applyBorder="1" applyAlignment="1" applyProtection="1">
      <alignment horizontal="center" vertical="center"/>
      <protection locked="0"/>
    </xf>
    <xf numFmtId="0" fontId="7" fillId="0" borderId="9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176" fontId="12" fillId="0" borderId="22" xfId="0" applyNumberFormat="1" applyFont="1" applyBorder="1" applyAlignment="1">
      <alignment horizontal="center" vertical="center"/>
    </xf>
    <xf numFmtId="176" fontId="12" fillId="0" borderId="21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4" xfId="0" applyBorder="1" applyAlignment="1" applyProtection="1">
      <alignment horizontal="center" vertical="center" wrapText="1"/>
      <protection locked="0"/>
    </xf>
    <xf numFmtId="178" fontId="0" fillId="0" borderId="4" xfId="0" applyNumberFormat="1" applyBorder="1" applyAlignment="1">
      <alignment horizontal="center" vertical="center"/>
    </xf>
    <xf numFmtId="0" fontId="14" fillId="2" borderId="0" xfId="0" applyFont="1" applyFill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177" fontId="0" fillId="0" borderId="2" xfId="0" applyNumberFormat="1" applyBorder="1" applyAlignment="1" applyProtection="1">
      <alignment horizontal="center" vertical="center"/>
      <protection locked="0"/>
    </xf>
    <xf numFmtId="177" fontId="0" fillId="0" borderId="5" xfId="0" applyNumberFormat="1" applyBorder="1" applyAlignment="1" applyProtection="1">
      <alignment horizontal="center" vertical="center"/>
      <protection locked="0"/>
    </xf>
    <xf numFmtId="177" fontId="0" fillId="0" borderId="3" xfId="0" applyNumberFormat="1" applyBorder="1" applyAlignment="1" applyProtection="1">
      <alignment horizontal="center" vertical="center"/>
      <protection locked="0"/>
    </xf>
    <xf numFmtId="177" fontId="0" fillId="0" borderId="4" xfId="0" applyNumberFormat="1" applyBorder="1" applyAlignment="1" applyProtection="1">
      <alignment horizontal="center" vertical="center" wrapText="1"/>
      <protection locked="0"/>
    </xf>
    <xf numFmtId="0" fontId="0" fillId="0" borderId="4" xfId="0" applyBorder="1" applyAlignment="1">
      <alignment horizontal="center" vertical="center"/>
    </xf>
    <xf numFmtId="177" fontId="0" fillId="0" borderId="4" xfId="0" applyNumberFormat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 wrapText="1"/>
    </xf>
    <xf numFmtId="176" fontId="0" fillId="0" borderId="4" xfId="0" applyNumberFormat="1" applyBorder="1" applyAlignment="1">
      <alignment horizontal="center" vertical="center"/>
    </xf>
    <xf numFmtId="176" fontId="12" fillId="0" borderId="9" xfId="0" applyNumberFormat="1" applyFont="1" applyBorder="1" applyAlignment="1">
      <alignment horizontal="center" vertical="center"/>
    </xf>
    <xf numFmtId="176" fontId="12" fillId="0" borderId="8" xfId="0" applyNumberFormat="1" applyFont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177" fontId="0" fillId="0" borderId="9" xfId="0" applyNumberFormat="1" applyBorder="1" applyAlignment="1">
      <alignment horizontal="center" vertical="center"/>
    </xf>
    <xf numFmtId="177" fontId="0" fillId="0" borderId="8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shrinkToFit="1"/>
    </xf>
    <xf numFmtId="0" fontId="16" fillId="0" borderId="6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</cellXfs>
  <cellStyles count="1">
    <cellStyle name="標準" xfId="0" builtinId="0"/>
  </cellStyles>
  <dxfs count="15">
    <dxf>
      <fill>
        <patternFill>
          <bgColor rgb="FFFFFFCC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theme="0" tint="-0.24994659260841701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theme="0" tint="-0.34998626667073579"/>
        </patternFill>
      </fill>
    </dxf>
    <dxf>
      <fill>
        <patternFill>
          <bgColor rgb="FFFFFFCC"/>
        </patternFill>
      </fill>
    </dxf>
    <dxf>
      <fill>
        <patternFill>
          <bgColor theme="0" tint="-0.34998626667073579"/>
        </patternFill>
      </fill>
    </dxf>
  </dxfs>
  <tableStyles count="0" defaultTableStyle="TableStyleMedium2" defaultPivotStyle="PivotStyleLight16"/>
  <colors>
    <mruColors>
      <color rgb="FFFFFFCC"/>
      <color rgb="FFB2B2B2"/>
      <color rgb="FF969696"/>
      <color rgb="FFC4D7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S49"/>
  <sheetViews>
    <sheetView showGridLines="0" tabSelected="1" view="pageBreakPreview" zoomScale="85" zoomScaleNormal="85" zoomScaleSheetLayoutView="85" workbookViewId="0">
      <selection activeCell="D2" sqref="D2"/>
    </sheetView>
  </sheetViews>
  <sheetFormatPr defaultColWidth="9" defaultRowHeight="13.5" customHeight="1" x14ac:dyDescent="0.15"/>
  <cols>
    <col min="1" max="1" width="1.25" style="3" customWidth="1"/>
    <col min="2" max="2" width="1.625" style="3" customWidth="1"/>
    <col min="3" max="3" width="7.875" style="3" customWidth="1"/>
    <col min="4" max="4" width="13" style="3" customWidth="1"/>
    <col min="5" max="5" width="4.25" style="3" customWidth="1"/>
    <col min="6" max="6" width="13" style="3" customWidth="1"/>
    <col min="7" max="15" width="12" style="3" customWidth="1"/>
    <col min="16" max="16" width="2.375" style="3" customWidth="1"/>
    <col min="17" max="17" width="1.375" style="3" customWidth="1"/>
    <col min="18" max="16384" width="9" style="3"/>
  </cols>
  <sheetData>
    <row r="1" spans="2:18" ht="66" customHeight="1" x14ac:dyDescent="0.15">
      <c r="B1" s="120" t="s">
        <v>71</v>
      </c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</row>
    <row r="2" spans="2:18" ht="30.75" customHeight="1" x14ac:dyDescent="0.15">
      <c r="B2" s="121" t="s">
        <v>1</v>
      </c>
      <c r="C2" s="122"/>
      <c r="D2" s="57"/>
      <c r="E2" s="47" t="s">
        <v>15</v>
      </c>
      <c r="F2" s="58"/>
      <c r="G2" s="46" t="s">
        <v>335</v>
      </c>
      <c r="H2" s="123" t="str">
        <f>IFERROR(VLOOKUP(D2&amp;"-"&amp;F2,参照用!$C$3:$D$197,2,0),"（自動入力）")</f>
        <v>（自動入力）</v>
      </c>
      <c r="I2" s="124"/>
      <c r="J2" s="125" t="str">
        <f>IFERROR(VLOOKUP(D2&amp;"-"&amp;F2,参照用!$C$3:$E$197,3,0),"（自動入力）")</f>
        <v>（自動入力）</v>
      </c>
      <c r="K2" s="126"/>
      <c r="L2" s="45" t="s">
        <v>7</v>
      </c>
      <c r="M2" s="126" t="str">
        <f>IFERROR(VLOOKUP(D2,参照用!$A$3:$B$7,2,0),"(自動入力)")</f>
        <v>(自動入力)</v>
      </c>
      <c r="N2" s="127"/>
      <c r="O2" s="127"/>
      <c r="R2" s="4"/>
    </row>
    <row r="3" spans="2:18" ht="15.75" customHeight="1" x14ac:dyDescent="0.15">
      <c r="B3" s="5"/>
      <c r="C3" s="6"/>
      <c r="D3" s="7" t="str">
        <f>IF(OR(D2="",F2=""),"↑最初に機関番号を必ず入力してください","")</f>
        <v>↑最初に機関番号を必ず入力してください</v>
      </c>
      <c r="E3" s="6"/>
      <c r="F3" s="8"/>
      <c r="G3" s="8"/>
      <c r="H3" s="65" t="str">
        <f>IF(F2&lt;&gt;"","↑正しく表示されているか必ずご確認ください↑","")</f>
        <v/>
      </c>
      <c r="I3" s="65"/>
      <c r="J3" s="65"/>
      <c r="K3" s="65"/>
      <c r="L3" s="8"/>
      <c r="M3" s="8"/>
      <c r="N3" s="8"/>
    </row>
    <row r="4" spans="2:18" ht="23.25" customHeight="1" x14ac:dyDescent="0.15">
      <c r="B4" s="10" t="s">
        <v>72</v>
      </c>
    </row>
    <row r="5" spans="2:18" ht="7.5" customHeight="1" x14ac:dyDescent="0.15"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2:18" ht="30.75" customHeight="1" x14ac:dyDescent="0.15">
      <c r="B6" s="12"/>
      <c r="C6" s="90" t="s">
        <v>73</v>
      </c>
      <c r="D6" s="91"/>
      <c r="E6" s="91"/>
      <c r="F6" s="91"/>
      <c r="G6" s="91"/>
      <c r="H6" s="106"/>
      <c r="I6" s="106"/>
      <c r="J6" s="16" t="s">
        <v>0</v>
      </c>
      <c r="K6" s="17"/>
      <c r="L6" s="111"/>
      <c r="M6" s="111"/>
      <c r="N6" s="111"/>
      <c r="O6" s="12"/>
      <c r="P6" s="12"/>
    </row>
    <row r="7" spans="2:18" ht="30.75" customHeight="1" x14ac:dyDescent="0.15">
      <c r="B7" s="12"/>
      <c r="C7" s="90" t="s">
        <v>74</v>
      </c>
      <c r="D7" s="91"/>
      <c r="E7" s="91"/>
      <c r="F7" s="91"/>
      <c r="G7" s="91"/>
      <c r="H7" s="106"/>
      <c r="I7" s="106"/>
      <c r="J7" s="16" t="s">
        <v>0</v>
      </c>
      <c r="K7" s="14"/>
      <c r="L7" s="12"/>
      <c r="M7" s="12"/>
      <c r="N7" s="12"/>
      <c r="O7" s="12"/>
      <c r="P7" s="12"/>
    </row>
    <row r="8" spans="2:18" ht="30.75" customHeight="1" x14ac:dyDescent="0.15">
      <c r="B8" s="12"/>
      <c r="C8" s="90" t="s">
        <v>75</v>
      </c>
      <c r="D8" s="91"/>
      <c r="E8" s="91"/>
      <c r="F8" s="91"/>
      <c r="G8" s="91"/>
      <c r="H8" s="106"/>
      <c r="I8" s="106"/>
      <c r="J8" s="16" t="s">
        <v>0</v>
      </c>
      <c r="K8" s="14"/>
      <c r="L8" s="12"/>
      <c r="M8" s="12"/>
      <c r="N8" s="12"/>
      <c r="O8" s="12"/>
      <c r="P8" s="12"/>
    </row>
    <row r="9" spans="2:18" ht="30.75" customHeight="1" x14ac:dyDescent="0.15">
      <c r="B9" s="12"/>
      <c r="C9" s="119" t="s">
        <v>82</v>
      </c>
      <c r="D9" s="119"/>
      <c r="E9" s="119"/>
      <c r="F9" s="119"/>
      <c r="G9" s="119"/>
      <c r="H9" s="106"/>
      <c r="I9" s="106"/>
      <c r="J9" s="16" t="s">
        <v>0</v>
      </c>
      <c r="K9" s="14"/>
      <c r="L9" s="12"/>
      <c r="M9" s="12"/>
      <c r="N9" s="12"/>
      <c r="O9" s="12"/>
      <c r="P9" s="12"/>
    </row>
    <row r="10" spans="2:18" ht="9.75" customHeight="1" thickBot="1" x14ac:dyDescent="0.2">
      <c r="B10" s="12"/>
      <c r="C10" s="12"/>
      <c r="D10" s="12"/>
      <c r="E10" s="12"/>
      <c r="F10" s="12"/>
      <c r="G10" s="12"/>
      <c r="H10" s="18"/>
      <c r="I10" s="18"/>
      <c r="J10" s="12"/>
      <c r="K10" s="12"/>
      <c r="L10" s="12"/>
      <c r="M10" s="12"/>
      <c r="N10" s="12"/>
      <c r="O10" s="12"/>
      <c r="P10" s="12"/>
    </row>
    <row r="11" spans="2:18" ht="30.75" customHeight="1" thickBot="1" x14ac:dyDescent="0.2">
      <c r="B11" s="12"/>
      <c r="C11" s="112" t="s">
        <v>83</v>
      </c>
      <c r="D11" s="113"/>
      <c r="E11" s="113"/>
      <c r="F11" s="113"/>
      <c r="G11" s="113"/>
      <c r="H11" s="114" t="str">
        <f>IF(H6="","（自動入力）",SUM(H6:I8))</f>
        <v>（自動入力）</v>
      </c>
      <c r="I11" s="115"/>
      <c r="J11" s="15" t="s">
        <v>0</v>
      </c>
      <c r="K11" s="14"/>
      <c r="L11" s="12"/>
      <c r="M11" s="12"/>
      <c r="N11" s="12"/>
      <c r="O11" s="12"/>
      <c r="P11" s="12"/>
    </row>
    <row r="12" spans="2:18" ht="30.75" customHeight="1" thickBot="1" x14ac:dyDescent="0.2">
      <c r="B12" s="12"/>
      <c r="C12" s="112" t="s">
        <v>85</v>
      </c>
      <c r="D12" s="113"/>
      <c r="E12" s="113"/>
      <c r="F12" s="113"/>
      <c r="G12" s="113"/>
      <c r="H12" s="114" t="str">
        <f>IF(H7="","（自動入力）",H6+H7+H8-H9)</f>
        <v>（自動入力）</v>
      </c>
      <c r="I12" s="115"/>
      <c r="J12" s="15" t="s">
        <v>0</v>
      </c>
      <c r="K12" s="14"/>
      <c r="L12" s="12"/>
      <c r="M12" s="12"/>
      <c r="N12" s="12"/>
      <c r="O12" s="12"/>
      <c r="P12" s="12"/>
    </row>
    <row r="13" spans="2:18" ht="7.5" customHeight="1" x14ac:dyDescent="0.15">
      <c r="B13" s="12"/>
      <c r="C13" s="19"/>
      <c r="D13" s="20"/>
      <c r="E13" s="20"/>
      <c r="F13" s="20"/>
      <c r="G13" s="20"/>
      <c r="H13" s="20"/>
      <c r="I13" s="20"/>
      <c r="J13" s="20"/>
      <c r="K13" s="20"/>
      <c r="L13" s="14"/>
      <c r="M13" s="14"/>
      <c r="N13" s="14"/>
      <c r="O13" s="12"/>
      <c r="P13" s="12"/>
    </row>
    <row r="14" spans="2:18" ht="8.25" customHeight="1" x14ac:dyDescent="0.15">
      <c r="G14" s="21"/>
      <c r="H14" s="21"/>
      <c r="I14" s="21"/>
      <c r="M14" s="44"/>
      <c r="N14" s="44"/>
      <c r="O14" s="44"/>
    </row>
    <row r="15" spans="2:18" ht="23.25" customHeight="1" x14ac:dyDescent="0.15">
      <c r="B15" s="10" t="s">
        <v>84</v>
      </c>
      <c r="C15" s="38"/>
      <c r="D15" s="38"/>
      <c r="E15" s="38"/>
      <c r="F15" s="38"/>
      <c r="G15" s="38"/>
      <c r="H15" s="38"/>
      <c r="I15" s="38"/>
      <c r="J15" s="38"/>
      <c r="K15" s="38"/>
      <c r="L15" s="22"/>
      <c r="M15" s="44"/>
      <c r="N15" s="44"/>
      <c r="O15" s="44"/>
    </row>
    <row r="16" spans="2:18" ht="7.5" customHeight="1" x14ac:dyDescent="0.15">
      <c r="B16" s="23"/>
      <c r="C16" s="23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</row>
    <row r="17" spans="2:19" s="27" customFormat="1" ht="36" customHeight="1" x14ac:dyDescent="0.15">
      <c r="B17" s="25"/>
      <c r="C17" s="116"/>
      <c r="D17" s="117"/>
      <c r="E17" s="117"/>
      <c r="F17" s="118"/>
      <c r="G17" s="54" t="s">
        <v>92</v>
      </c>
      <c r="H17" s="54" t="s">
        <v>93</v>
      </c>
      <c r="I17" s="49" t="s">
        <v>94</v>
      </c>
      <c r="J17" s="54" t="s">
        <v>95</v>
      </c>
      <c r="K17" s="54" t="s">
        <v>96</v>
      </c>
      <c r="L17" s="54" t="s">
        <v>97</v>
      </c>
      <c r="M17" s="49" t="s">
        <v>98</v>
      </c>
      <c r="N17" s="55" t="s">
        <v>6</v>
      </c>
      <c r="O17" s="24" t="s">
        <v>10</v>
      </c>
      <c r="P17" s="25"/>
      <c r="S17" s="22"/>
    </row>
    <row r="18" spans="2:19" s="27" customFormat="1" ht="42" customHeight="1" x14ac:dyDescent="0.15">
      <c r="B18" s="25"/>
      <c r="C18" s="66" t="s">
        <v>337</v>
      </c>
      <c r="D18" s="67"/>
      <c r="E18" s="67"/>
      <c r="F18" s="68"/>
      <c r="G18" s="51"/>
      <c r="H18" s="51"/>
      <c r="I18" s="51"/>
      <c r="J18" s="51"/>
      <c r="K18" s="51"/>
      <c r="L18" s="51"/>
      <c r="M18" s="51"/>
      <c r="N18" s="1"/>
      <c r="O18" s="2">
        <f t="shared" ref="O18:O20" si="0">SUM(G18:N18)</f>
        <v>0</v>
      </c>
      <c r="P18" s="15"/>
      <c r="Q18" s="22"/>
      <c r="R18" s="56"/>
      <c r="S18" s="22"/>
    </row>
    <row r="19" spans="2:19" s="27" customFormat="1" ht="42" customHeight="1" thickBot="1" x14ac:dyDescent="0.2">
      <c r="B19" s="25"/>
      <c r="C19" s="69" t="s">
        <v>338</v>
      </c>
      <c r="D19" s="70"/>
      <c r="E19" s="70"/>
      <c r="F19" s="71"/>
      <c r="G19" s="52"/>
      <c r="H19" s="52"/>
      <c r="I19" s="52"/>
      <c r="J19" s="52"/>
      <c r="K19" s="52"/>
      <c r="L19" s="52"/>
      <c r="M19" s="52"/>
      <c r="N19" s="39"/>
      <c r="O19" s="40">
        <f t="shared" si="0"/>
        <v>0</v>
      </c>
      <c r="P19" s="15"/>
      <c r="Q19" s="22"/>
      <c r="R19" s="22"/>
      <c r="S19" s="22"/>
    </row>
    <row r="20" spans="2:19" s="27" customFormat="1" ht="42" customHeight="1" thickBot="1" x14ac:dyDescent="0.2">
      <c r="B20" s="25"/>
      <c r="C20" s="72" t="s">
        <v>339</v>
      </c>
      <c r="D20" s="73"/>
      <c r="E20" s="73"/>
      <c r="F20" s="74"/>
      <c r="G20" s="53"/>
      <c r="H20" s="53"/>
      <c r="I20" s="53"/>
      <c r="J20" s="53"/>
      <c r="K20" s="53"/>
      <c r="L20" s="53"/>
      <c r="M20" s="53"/>
      <c r="N20" s="41"/>
      <c r="O20" s="42">
        <f t="shared" si="0"/>
        <v>0</v>
      </c>
      <c r="P20" s="15"/>
      <c r="Q20" s="22"/>
      <c r="R20" s="22"/>
      <c r="S20" s="22"/>
    </row>
    <row r="21" spans="2:19" s="27" customFormat="1" ht="9.75" customHeight="1" x14ac:dyDescent="0.15">
      <c r="B21" s="25"/>
      <c r="C21" s="15"/>
      <c r="D21" s="15"/>
      <c r="E21" s="15"/>
      <c r="F21" s="15"/>
      <c r="G21" s="26"/>
      <c r="H21" s="26"/>
      <c r="I21" s="26"/>
      <c r="J21" s="15"/>
      <c r="K21" s="15"/>
      <c r="L21" s="15"/>
      <c r="M21" s="15"/>
      <c r="N21" s="15"/>
      <c r="O21" s="15"/>
      <c r="P21" s="15"/>
      <c r="Q21" s="22"/>
      <c r="R21" s="22"/>
    </row>
    <row r="22" spans="2:19" s="27" customFormat="1" ht="42" customHeight="1" x14ac:dyDescent="0.15">
      <c r="B22" s="25"/>
      <c r="C22" s="66" t="s">
        <v>99</v>
      </c>
      <c r="D22" s="60"/>
      <c r="E22" s="61"/>
      <c r="F22" s="75"/>
      <c r="G22" s="76"/>
      <c r="H22" s="75"/>
      <c r="I22" s="76"/>
      <c r="J22" s="75" t="s">
        <v>101</v>
      </c>
      <c r="K22" s="63"/>
      <c r="L22" s="64"/>
      <c r="M22" s="77"/>
      <c r="N22" s="78"/>
      <c r="O22" s="79"/>
      <c r="P22" s="15"/>
      <c r="Q22" s="22"/>
      <c r="R22" s="22"/>
    </row>
    <row r="23" spans="2:19" ht="9.75" customHeight="1" x14ac:dyDescent="0.15">
      <c r="B23" s="12"/>
      <c r="C23" s="15"/>
      <c r="D23" s="15"/>
      <c r="E23" s="15"/>
      <c r="F23" s="15"/>
      <c r="G23" s="26"/>
      <c r="H23" s="26"/>
      <c r="I23" s="26"/>
      <c r="J23" s="15"/>
      <c r="K23" s="15"/>
      <c r="L23" s="15"/>
      <c r="M23" s="15"/>
      <c r="N23" s="15"/>
      <c r="O23" s="15"/>
      <c r="P23" s="15"/>
      <c r="Q23" s="22"/>
      <c r="R23" s="22"/>
    </row>
    <row r="24" spans="2:19" ht="19.5" customHeight="1" x14ac:dyDescent="0.15">
      <c r="B24" s="13"/>
      <c r="C24" s="100" t="s">
        <v>76</v>
      </c>
      <c r="D24" s="10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5"/>
      <c r="Q24" s="22"/>
      <c r="R24" s="22"/>
    </row>
    <row r="25" spans="2:19" ht="18.75" customHeight="1" x14ac:dyDescent="0.15">
      <c r="B25" s="12"/>
      <c r="C25" s="59" t="s">
        <v>2</v>
      </c>
      <c r="D25" s="60"/>
      <c r="E25" s="61"/>
      <c r="F25" s="66" t="s">
        <v>3</v>
      </c>
      <c r="G25" s="68"/>
      <c r="H25" s="59" t="s">
        <v>4</v>
      </c>
      <c r="I25" s="61"/>
      <c r="J25" s="59" t="s">
        <v>5</v>
      </c>
      <c r="K25" s="61"/>
      <c r="L25" s="59" t="s">
        <v>11</v>
      </c>
      <c r="M25" s="61"/>
      <c r="N25" s="59" t="s">
        <v>87</v>
      </c>
      <c r="O25" s="61"/>
      <c r="P25" s="15"/>
      <c r="Q25" s="22"/>
      <c r="R25" s="22"/>
    </row>
    <row r="26" spans="2:19" ht="27" customHeight="1" x14ac:dyDescent="0.15">
      <c r="B26" s="12"/>
      <c r="C26" s="101"/>
      <c r="D26" s="102"/>
      <c r="E26" s="103"/>
      <c r="F26" s="104"/>
      <c r="G26" s="104"/>
      <c r="H26" s="106"/>
      <c r="I26" s="106"/>
      <c r="J26" s="106"/>
      <c r="K26" s="106"/>
      <c r="L26" s="106"/>
      <c r="M26" s="106"/>
      <c r="N26" s="80">
        <f>SUM(C26:M26)</f>
        <v>0</v>
      </c>
      <c r="O26" s="80"/>
      <c r="P26" s="15"/>
      <c r="Q26" s="22"/>
      <c r="R26" s="22"/>
    </row>
    <row r="27" spans="2:19" s="27" customFormat="1" ht="9.75" customHeight="1" x14ac:dyDescent="0.15">
      <c r="B27" s="2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22"/>
      <c r="R27" s="22"/>
    </row>
    <row r="28" spans="2:19" ht="19.5" customHeight="1" x14ac:dyDescent="0.15">
      <c r="B28" s="12"/>
      <c r="C28" s="100" t="s">
        <v>77</v>
      </c>
      <c r="D28" s="100"/>
      <c r="E28" s="100"/>
      <c r="F28" s="100"/>
      <c r="G28" s="100"/>
      <c r="H28" s="100"/>
      <c r="I28" s="100"/>
      <c r="J28" s="100"/>
      <c r="K28" s="100"/>
      <c r="L28" s="100"/>
      <c r="M28" s="100"/>
      <c r="N28" s="100"/>
      <c r="O28" s="100"/>
      <c r="P28" s="12"/>
    </row>
    <row r="29" spans="2:19" ht="18.75" customHeight="1" x14ac:dyDescent="0.15">
      <c r="B29" s="12"/>
      <c r="C29" s="59" t="s">
        <v>2</v>
      </c>
      <c r="D29" s="60"/>
      <c r="E29" s="61"/>
      <c r="F29" s="107" t="s">
        <v>3</v>
      </c>
      <c r="G29" s="107"/>
      <c r="H29" s="105" t="s">
        <v>4</v>
      </c>
      <c r="I29" s="105"/>
      <c r="J29" s="105" t="s">
        <v>5</v>
      </c>
      <c r="K29" s="105"/>
      <c r="L29" s="105" t="s">
        <v>12</v>
      </c>
      <c r="M29" s="105"/>
      <c r="N29" s="59" t="s">
        <v>86</v>
      </c>
      <c r="O29" s="61"/>
      <c r="P29" s="12"/>
    </row>
    <row r="30" spans="2:19" ht="27" customHeight="1" x14ac:dyDescent="0.15">
      <c r="B30" s="12"/>
      <c r="C30" s="101"/>
      <c r="D30" s="102"/>
      <c r="E30" s="103"/>
      <c r="F30" s="104"/>
      <c r="G30" s="104"/>
      <c r="H30" s="106"/>
      <c r="I30" s="106"/>
      <c r="J30" s="106"/>
      <c r="K30" s="106"/>
      <c r="L30" s="106"/>
      <c r="M30" s="106"/>
      <c r="N30" s="80">
        <f>SUM(C30:M30)</f>
        <v>0</v>
      </c>
      <c r="O30" s="80"/>
      <c r="P30" s="12"/>
    </row>
    <row r="31" spans="2:19" s="27" customFormat="1" ht="9.75" customHeight="1" x14ac:dyDescent="0.15"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25"/>
    </row>
    <row r="32" spans="2:19" ht="27" customHeight="1" x14ac:dyDescent="0.15">
      <c r="B32" s="12"/>
      <c r="C32" s="28" t="s">
        <v>78</v>
      </c>
      <c r="D32" s="29"/>
      <c r="E32" s="29"/>
      <c r="F32" s="29"/>
      <c r="G32" s="30"/>
      <c r="H32" s="80" t="str">
        <f>IF(G18="","（自動入力）",O18+O19)</f>
        <v>（自動入力）</v>
      </c>
      <c r="I32" s="80"/>
      <c r="J32" s="15" t="s">
        <v>0</v>
      </c>
      <c r="K32" s="96" t="str">
        <f>IF(AS47=M2,"未入力項目があります。
黄色セルに入力してください。","")</f>
        <v/>
      </c>
      <c r="L32" s="96"/>
      <c r="M32" s="96"/>
      <c r="N32" s="96"/>
      <c r="O32" s="96"/>
      <c r="P32" s="12"/>
    </row>
    <row r="33" spans="2:45" ht="27" customHeight="1" x14ac:dyDescent="0.15">
      <c r="B33" s="12"/>
      <c r="C33" s="28" t="s">
        <v>79</v>
      </c>
      <c r="D33" s="29"/>
      <c r="E33" s="29"/>
      <c r="F33" s="29"/>
      <c r="G33" s="37" t="s">
        <v>68</v>
      </c>
      <c r="H33" s="81" t="str">
        <f>IFERROR(ROUND((H32-N18)/N26,2),"(自動入力)")</f>
        <v>(自動入力)</v>
      </c>
      <c r="I33" s="82"/>
      <c r="J33" s="16" t="s">
        <v>69</v>
      </c>
      <c r="K33" s="96"/>
      <c r="L33" s="96"/>
      <c r="M33" s="96"/>
      <c r="N33" s="96"/>
      <c r="O33" s="96"/>
      <c r="P33" s="12"/>
    </row>
    <row r="34" spans="2:45" ht="27" customHeight="1" x14ac:dyDescent="0.15">
      <c r="B34" s="12"/>
      <c r="C34" s="90" t="s">
        <v>80</v>
      </c>
      <c r="D34" s="91"/>
      <c r="E34" s="91"/>
      <c r="F34" s="91"/>
      <c r="G34" s="34" t="s">
        <v>13</v>
      </c>
      <c r="H34" s="108" t="str">
        <f>IFERROR(N30*H33,"(自動入力)")</f>
        <v>(自動入力)</v>
      </c>
      <c r="I34" s="108"/>
      <c r="J34" s="16" t="s">
        <v>69</v>
      </c>
      <c r="K34" s="96"/>
      <c r="L34" s="96"/>
      <c r="M34" s="96"/>
      <c r="N34" s="96"/>
      <c r="O34" s="96"/>
      <c r="P34" s="12"/>
    </row>
    <row r="35" spans="2:45" ht="9.75" customHeight="1" thickBot="1" x14ac:dyDescent="0.2">
      <c r="B35" s="12"/>
      <c r="C35" s="12"/>
      <c r="D35" s="12"/>
      <c r="E35" s="12"/>
      <c r="F35" s="12"/>
      <c r="G35" s="12"/>
      <c r="H35" s="12"/>
      <c r="I35" s="12"/>
      <c r="J35" s="12"/>
      <c r="K35" s="96"/>
      <c r="L35" s="96"/>
      <c r="M35" s="96"/>
      <c r="N35" s="96"/>
      <c r="O35" s="96"/>
      <c r="P35" s="12"/>
    </row>
    <row r="36" spans="2:45" ht="33.75" customHeight="1" thickBot="1" x14ac:dyDescent="0.2">
      <c r="B36" s="25"/>
      <c r="C36" s="86" t="s">
        <v>90</v>
      </c>
      <c r="D36" s="87"/>
      <c r="E36" s="87"/>
      <c r="F36" s="87"/>
      <c r="G36" s="43" t="s">
        <v>88</v>
      </c>
      <c r="H36" s="88" t="str">
        <f>IFERROR(MAX(O20-H12,0),"(自動入力)")</f>
        <v>(自動入力)</v>
      </c>
      <c r="I36" s="89"/>
      <c r="J36" s="15" t="s">
        <v>0</v>
      </c>
      <c r="K36" s="96" t="str">
        <f>IF(AM48=M2,"未入力項目があります。
黄色セルに入力してください。","")</f>
        <v/>
      </c>
      <c r="L36" s="96"/>
      <c r="M36" s="96"/>
      <c r="N36" s="96"/>
      <c r="O36" s="96"/>
      <c r="P36" s="12"/>
    </row>
    <row r="37" spans="2:45" ht="47.25" customHeight="1" thickBot="1" x14ac:dyDescent="0.2">
      <c r="B37" s="25"/>
      <c r="C37" s="97" t="s">
        <v>81</v>
      </c>
      <c r="D37" s="98"/>
      <c r="E37" s="98"/>
      <c r="F37" s="98"/>
      <c r="G37" s="99"/>
      <c r="H37" s="109" t="str">
        <f>IFERROR(CEILING($H$36,1000),"(自動入力)")</f>
        <v>(自動入力)</v>
      </c>
      <c r="I37" s="110"/>
      <c r="J37" s="15" t="s">
        <v>0</v>
      </c>
      <c r="K37" s="96"/>
      <c r="L37" s="96"/>
      <c r="M37" s="96"/>
      <c r="N37" s="96"/>
      <c r="O37" s="96"/>
      <c r="P37" s="12"/>
    </row>
    <row r="38" spans="2:45" ht="7.5" customHeight="1" x14ac:dyDescent="0.15">
      <c r="B38" s="12"/>
      <c r="C38" s="32"/>
      <c r="D38" s="32"/>
      <c r="E38" s="32"/>
      <c r="F38" s="32"/>
      <c r="G38" s="32"/>
      <c r="H38" s="32"/>
      <c r="I38" s="15"/>
      <c r="J38" s="20"/>
      <c r="K38" s="20"/>
      <c r="L38" s="14"/>
      <c r="M38" s="14"/>
      <c r="N38" s="14"/>
      <c r="O38" s="12"/>
      <c r="P38" s="12"/>
    </row>
    <row r="39" spans="2:45" ht="56.25" customHeight="1" x14ac:dyDescent="0.15">
      <c r="B39" s="12"/>
      <c r="C39" s="35" t="s">
        <v>91</v>
      </c>
      <c r="D39" s="36"/>
      <c r="E39" s="36"/>
      <c r="F39" s="36"/>
      <c r="G39" s="34" t="s">
        <v>89</v>
      </c>
      <c r="H39" s="95">
        <f>IFERROR(O20/H34,0)</f>
        <v>0</v>
      </c>
      <c r="I39" s="95"/>
      <c r="J39" s="92" t="s">
        <v>70</v>
      </c>
      <c r="K39" s="93"/>
      <c r="L39" s="94"/>
      <c r="M39" s="94"/>
      <c r="N39" s="94"/>
      <c r="O39" s="94"/>
      <c r="P39" s="12"/>
    </row>
    <row r="40" spans="2:45" ht="7.5" customHeight="1" x14ac:dyDescent="0.15">
      <c r="B40" s="12"/>
      <c r="C40" s="32"/>
      <c r="D40" s="32"/>
      <c r="E40" s="32"/>
      <c r="F40" s="32"/>
      <c r="G40" s="32"/>
      <c r="H40" s="32"/>
      <c r="I40" s="15"/>
      <c r="J40" s="20"/>
      <c r="K40" s="20"/>
      <c r="L40" s="14"/>
      <c r="M40" s="14"/>
      <c r="N40" s="14"/>
      <c r="O40" s="12"/>
      <c r="P40" s="12"/>
    </row>
    <row r="41" spans="2:45" ht="16.5" customHeight="1" x14ac:dyDescent="0.15">
      <c r="C41" s="33"/>
      <c r="D41" s="33"/>
      <c r="E41" s="33"/>
      <c r="F41" s="33"/>
      <c r="G41" s="33"/>
      <c r="H41" s="33"/>
      <c r="I41" s="22"/>
      <c r="J41" s="9"/>
      <c r="K41" s="9"/>
      <c r="L41" s="31"/>
      <c r="M41" s="31"/>
      <c r="N41" s="31"/>
    </row>
    <row r="42" spans="2:45" ht="28.5" customHeight="1" x14ac:dyDescent="0.15">
      <c r="B42" s="59" t="s">
        <v>9</v>
      </c>
      <c r="C42" s="60"/>
      <c r="D42" s="60"/>
      <c r="E42" s="61"/>
      <c r="F42" s="83"/>
      <c r="G42" s="84"/>
      <c r="H42" s="84"/>
      <c r="I42" s="84"/>
      <c r="J42" s="59" t="s">
        <v>8</v>
      </c>
      <c r="K42" s="61"/>
      <c r="L42" s="85"/>
      <c r="M42" s="85"/>
      <c r="N42" s="85"/>
      <c r="O42" s="85"/>
      <c r="P42" s="85"/>
      <c r="Q42" s="6"/>
    </row>
    <row r="43" spans="2:45" ht="33.75" customHeight="1" x14ac:dyDescent="0.15">
      <c r="B43" s="59" t="s">
        <v>14</v>
      </c>
      <c r="C43" s="60"/>
      <c r="D43" s="60"/>
      <c r="E43" s="61"/>
      <c r="F43" s="62"/>
      <c r="G43" s="63"/>
      <c r="H43" s="63"/>
      <c r="I43" s="63"/>
      <c r="J43" s="63"/>
      <c r="K43" s="63"/>
      <c r="L43" s="63"/>
      <c r="M43" s="63"/>
      <c r="N43" s="63"/>
      <c r="O43" s="63"/>
      <c r="P43" s="64"/>
    </row>
    <row r="45" spans="2:45" ht="33.75" customHeight="1" x14ac:dyDescent="0.15">
      <c r="B45" s="59" t="s">
        <v>107</v>
      </c>
      <c r="C45" s="60"/>
      <c r="D45" s="60"/>
      <c r="E45" s="61"/>
      <c r="F45" s="62"/>
      <c r="G45" s="63"/>
      <c r="H45" s="63"/>
      <c r="I45" s="63"/>
      <c r="J45" s="63"/>
      <c r="K45" s="63"/>
      <c r="L45" s="63"/>
      <c r="M45" s="63"/>
      <c r="N45" s="63"/>
      <c r="O45" s="63"/>
      <c r="P45" s="64"/>
    </row>
    <row r="47" spans="2:45" s="48" customFormat="1" ht="13.5" customHeight="1" x14ac:dyDescent="0.15">
      <c r="B47" s="48">
        <f>IF(D2="",1,0)</f>
        <v>1</v>
      </c>
      <c r="C47" s="48">
        <f>IF(F2="",1,0)</f>
        <v>1</v>
      </c>
      <c r="D47" s="48">
        <f>IF(H6="",1,0)</f>
        <v>1</v>
      </c>
      <c r="E47" s="48">
        <f>IF(H7="",1,0)</f>
        <v>1</v>
      </c>
      <c r="F47" s="48">
        <f>IF(H8="",1,0)</f>
        <v>1</v>
      </c>
      <c r="G47" s="48">
        <f>IF(H9="",1,0)</f>
        <v>1</v>
      </c>
      <c r="H47" s="48">
        <f>IF(G18="",1,0)</f>
        <v>1</v>
      </c>
      <c r="I47" s="48">
        <f t="shared" ref="I47:O47" si="1">IF(H18="",1,0)</f>
        <v>1</v>
      </c>
      <c r="J47" s="48">
        <f t="shared" si="1"/>
        <v>1</v>
      </c>
      <c r="K47" s="48">
        <f t="shared" si="1"/>
        <v>1</v>
      </c>
      <c r="L47" s="48">
        <f t="shared" si="1"/>
        <v>1</v>
      </c>
      <c r="M47" s="48">
        <f t="shared" si="1"/>
        <v>1</v>
      </c>
      <c r="N47" s="48">
        <f t="shared" si="1"/>
        <v>1</v>
      </c>
      <c r="O47" s="48">
        <f t="shared" si="1"/>
        <v>1</v>
      </c>
      <c r="P47" s="48">
        <f>IF(G19="",1,0)</f>
        <v>1</v>
      </c>
      <c r="Q47" s="48">
        <f t="shared" ref="Q47:V47" si="2">IF(H19="",1,0)</f>
        <v>1</v>
      </c>
      <c r="R47" s="48">
        <f t="shared" si="2"/>
        <v>1</v>
      </c>
      <c r="S47" s="48">
        <f t="shared" si="2"/>
        <v>1</v>
      </c>
      <c r="T47" s="48">
        <f t="shared" si="2"/>
        <v>1</v>
      </c>
      <c r="U47" s="48">
        <f t="shared" si="2"/>
        <v>1</v>
      </c>
      <c r="V47" s="48">
        <f t="shared" si="2"/>
        <v>1</v>
      </c>
      <c r="W47" s="48">
        <f>IF(G20="",1,0)</f>
        <v>1</v>
      </c>
      <c r="X47" s="48">
        <f t="shared" ref="X47:AC47" si="3">IF(H20="",1,0)</f>
        <v>1</v>
      </c>
      <c r="Y47" s="48">
        <f t="shared" si="3"/>
        <v>1</v>
      </c>
      <c r="Z47" s="48">
        <f t="shared" si="3"/>
        <v>1</v>
      </c>
      <c r="AA47" s="48">
        <f t="shared" si="3"/>
        <v>1</v>
      </c>
      <c r="AB47" s="48">
        <f t="shared" si="3"/>
        <v>1</v>
      </c>
      <c r="AC47" s="48">
        <f t="shared" si="3"/>
        <v>1</v>
      </c>
      <c r="AD47" s="48">
        <f>IF(AND(N18&gt;0,F22=""),1,0)</f>
        <v>0</v>
      </c>
      <c r="AE47" s="48">
        <f>IF(M22="",1,0)</f>
        <v>1</v>
      </c>
      <c r="AF47" s="48">
        <f>IF(C26="",1,0)</f>
        <v>1</v>
      </c>
      <c r="AG47" s="48">
        <f>IF(F26="",1,0)</f>
        <v>1</v>
      </c>
      <c r="AH47" s="48">
        <f>IF(H26="",1,0)</f>
        <v>1</v>
      </c>
      <c r="AI47" s="48">
        <f>IF(J26="",1,0)</f>
        <v>1</v>
      </c>
      <c r="AJ47" s="48">
        <f>IF(C30="",1,0)</f>
        <v>1</v>
      </c>
      <c r="AK47" s="48">
        <f>IF(F30="",1,0)</f>
        <v>1</v>
      </c>
      <c r="AL47" s="48">
        <f>IF(H30="",1,0)</f>
        <v>1</v>
      </c>
      <c r="AM47" s="48">
        <f>IF(J30="",1,0)</f>
        <v>1</v>
      </c>
      <c r="AN47" s="48">
        <f>IF(F42="",1,0)</f>
        <v>1</v>
      </c>
      <c r="AO47" s="48">
        <f>IF(L42="",1,0)</f>
        <v>1</v>
      </c>
      <c r="AP47" s="48">
        <f>IF(F43="",1,0)</f>
        <v>1</v>
      </c>
      <c r="AQ47" s="48">
        <f>IF(AND(H39&gt;=1.5,L39=""),1,0)</f>
        <v>0</v>
      </c>
      <c r="AR47" s="48">
        <f>SUM(B47:AQ47)</f>
        <v>40</v>
      </c>
      <c r="AS47" s="48" t="str">
        <f>IF(AR47&gt;0,"一般教育課程","")</f>
        <v>一般教育課程</v>
      </c>
    </row>
    <row r="48" spans="2:45" s="48" customFormat="1" ht="13.5" customHeight="1" x14ac:dyDescent="0.15">
      <c r="B48" s="48">
        <f>IF(D2="",1,0)</f>
        <v>1</v>
      </c>
      <c r="C48" s="48">
        <f>IF(F2="",1,0)</f>
        <v>1</v>
      </c>
      <c r="D48" s="48">
        <f>IF(H6="",1,0)</f>
        <v>1</v>
      </c>
      <c r="E48" s="48">
        <f>IF(H7="",1,0)</f>
        <v>1</v>
      </c>
      <c r="F48" s="48">
        <f>IF(H8="",1,0)</f>
        <v>1</v>
      </c>
      <c r="G48" s="48">
        <f>IF(H9="",1,0)</f>
        <v>1</v>
      </c>
      <c r="H48" s="48">
        <f>IF(G18="",1,0)</f>
        <v>1</v>
      </c>
      <c r="I48" s="48">
        <f t="shared" ref="I48:O48" si="4">IF(H18="",1,0)</f>
        <v>1</v>
      </c>
      <c r="J48" s="48">
        <f t="shared" si="4"/>
        <v>1</v>
      </c>
      <c r="K48" s="48">
        <f t="shared" si="4"/>
        <v>1</v>
      </c>
      <c r="L48" s="48">
        <f t="shared" si="4"/>
        <v>1</v>
      </c>
      <c r="M48" s="48">
        <f t="shared" si="4"/>
        <v>1</v>
      </c>
      <c r="N48" s="48">
        <f t="shared" si="4"/>
        <v>1</v>
      </c>
      <c r="O48" s="48">
        <f t="shared" si="4"/>
        <v>1</v>
      </c>
      <c r="P48" s="48">
        <f>IF(G19="",1,0)</f>
        <v>1</v>
      </c>
      <c r="Q48" s="48">
        <f t="shared" ref="Q48:V48" si="5">IF(H19="",1,0)</f>
        <v>1</v>
      </c>
      <c r="R48" s="48">
        <f t="shared" si="5"/>
        <v>1</v>
      </c>
      <c r="S48" s="48">
        <f t="shared" si="5"/>
        <v>1</v>
      </c>
      <c r="T48" s="48">
        <f t="shared" si="5"/>
        <v>1</v>
      </c>
      <c r="U48" s="48">
        <f t="shared" si="5"/>
        <v>1</v>
      </c>
      <c r="V48" s="48">
        <f t="shared" si="5"/>
        <v>1</v>
      </c>
      <c r="W48" s="48">
        <f>IF(G20="",1,0)</f>
        <v>1</v>
      </c>
      <c r="X48" s="48">
        <f t="shared" ref="X48:AC48" si="6">IF(H20="",1,0)</f>
        <v>1</v>
      </c>
      <c r="Y48" s="48">
        <f t="shared" si="6"/>
        <v>1</v>
      </c>
      <c r="Z48" s="48">
        <f t="shared" si="6"/>
        <v>1</v>
      </c>
      <c r="AA48" s="48">
        <f t="shared" si="6"/>
        <v>1</v>
      </c>
      <c r="AB48" s="48">
        <f t="shared" si="6"/>
        <v>1</v>
      </c>
      <c r="AC48" s="48">
        <f t="shared" si="6"/>
        <v>1</v>
      </c>
      <c r="AD48" s="48">
        <f>IF(AND(N18&gt;0,F22=""),1,0)</f>
        <v>0</v>
      </c>
      <c r="AE48" s="48">
        <f>IF(M22="",1,0)</f>
        <v>1</v>
      </c>
      <c r="AF48" s="48">
        <f>IF(L26="",1,0)</f>
        <v>1</v>
      </c>
      <c r="AG48" s="48">
        <f>IF(L30="",1,0)</f>
        <v>1</v>
      </c>
      <c r="AH48" s="48">
        <f>IF(F42="",1,0)</f>
        <v>1</v>
      </c>
      <c r="AI48" s="48">
        <f>IF(L42="",1,0)</f>
        <v>1</v>
      </c>
      <c r="AJ48" s="48">
        <f>IF(F43="",1,0)</f>
        <v>1</v>
      </c>
      <c r="AK48" s="48">
        <f>IF(AND(H39&gt;=1.5,L39=""),1,0)</f>
        <v>0</v>
      </c>
      <c r="AL48" s="48">
        <f>SUM(B48:AK48)</f>
        <v>34</v>
      </c>
      <c r="AM48" s="48" t="str">
        <f>IF(AL48&gt;0,"通信教育課程","")</f>
        <v>通信教育課程</v>
      </c>
    </row>
    <row r="49" spans="2:8" s="48" customFormat="1" ht="13.5" customHeight="1" x14ac:dyDescent="0.15">
      <c r="B49" s="50"/>
      <c r="C49" s="50"/>
      <c r="D49" s="50"/>
      <c r="E49" s="50"/>
      <c r="F49" s="50"/>
      <c r="G49" s="50"/>
      <c r="H49" s="50"/>
    </row>
  </sheetData>
  <sheetProtection algorithmName="SHA-512" hashValue="KEFcOZ9zXfjSNjHxdlxGyeEGTeEDj3p1RkJagXwF7HnDs7DE67HxDvOGWjzuYGFyLqUv4uamWPlrkj6PTSwFkQ==" saltValue="BnZIo9LN/YyuRc8FTtLFUQ==" spinCount="100000" sheet="1" objects="1" scenarios="1"/>
  <mergeCells count="75">
    <mergeCell ref="B1:O1"/>
    <mergeCell ref="B2:C2"/>
    <mergeCell ref="H2:I2"/>
    <mergeCell ref="J2:K2"/>
    <mergeCell ref="M2:O2"/>
    <mergeCell ref="H34:I34"/>
    <mergeCell ref="H37:I37"/>
    <mergeCell ref="L6:N6"/>
    <mergeCell ref="C7:G7"/>
    <mergeCell ref="H7:I7"/>
    <mergeCell ref="C8:G8"/>
    <mergeCell ref="H8:I8"/>
    <mergeCell ref="C11:G11"/>
    <mergeCell ref="H11:I11"/>
    <mergeCell ref="C6:G6"/>
    <mergeCell ref="H6:I6"/>
    <mergeCell ref="C17:F17"/>
    <mergeCell ref="C9:G9"/>
    <mergeCell ref="H9:I9"/>
    <mergeCell ref="C12:G12"/>
    <mergeCell ref="H12:I12"/>
    <mergeCell ref="C25:E25"/>
    <mergeCell ref="F25:G25"/>
    <mergeCell ref="H25:I25"/>
    <mergeCell ref="C29:E29"/>
    <mergeCell ref="F29:G29"/>
    <mergeCell ref="H29:I29"/>
    <mergeCell ref="C24:O24"/>
    <mergeCell ref="J25:K25"/>
    <mergeCell ref="L25:M25"/>
    <mergeCell ref="C30:E30"/>
    <mergeCell ref="F30:G30"/>
    <mergeCell ref="L29:M29"/>
    <mergeCell ref="J29:K29"/>
    <mergeCell ref="C28:O28"/>
    <mergeCell ref="H30:I30"/>
    <mergeCell ref="J30:K30"/>
    <mergeCell ref="L30:M30"/>
    <mergeCell ref="C26:E26"/>
    <mergeCell ref="F26:G26"/>
    <mergeCell ref="H26:I26"/>
    <mergeCell ref="J26:K26"/>
    <mergeCell ref="L26:M26"/>
    <mergeCell ref="N29:O29"/>
    <mergeCell ref="N30:O30"/>
    <mergeCell ref="H33:I33"/>
    <mergeCell ref="F42:I42"/>
    <mergeCell ref="L42:P42"/>
    <mergeCell ref="C36:F36"/>
    <mergeCell ref="H36:I36"/>
    <mergeCell ref="C34:F34"/>
    <mergeCell ref="J39:K39"/>
    <mergeCell ref="L39:O39"/>
    <mergeCell ref="H39:I39"/>
    <mergeCell ref="K36:O37"/>
    <mergeCell ref="K32:O35"/>
    <mergeCell ref="B42:E42"/>
    <mergeCell ref="H32:I32"/>
    <mergeCell ref="C37:G37"/>
    <mergeCell ref="B45:E45"/>
    <mergeCell ref="F45:P45"/>
    <mergeCell ref="H3:K3"/>
    <mergeCell ref="C18:F18"/>
    <mergeCell ref="C19:F19"/>
    <mergeCell ref="C20:F20"/>
    <mergeCell ref="J22:L22"/>
    <mergeCell ref="F22:G22"/>
    <mergeCell ref="H22:I22"/>
    <mergeCell ref="M22:O22"/>
    <mergeCell ref="C22:E22"/>
    <mergeCell ref="B43:E43"/>
    <mergeCell ref="J42:K42"/>
    <mergeCell ref="F43:P43"/>
    <mergeCell ref="N25:O25"/>
    <mergeCell ref="N26:O26"/>
  </mergeCells>
  <phoneticPr fontId="2"/>
  <conditionalFormatting sqref="C26 F26:K26">
    <cfRule type="expression" dxfId="14" priority="36">
      <formula>$M$2="通信教育課程"</formula>
    </cfRule>
  </conditionalFormatting>
  <conditionalFormatting sqref="C26 F26:M26">
    <cfRule type="containsBlanks" dxfId="13" priority="38">
      <formula>LEN(TRIM(C26))=0</formula>
    </cfRule>
  </conditionalFormatting>
  <conditionalFormatting sqref="C30 F30:K30">
    <cfRule type="expression" dxfId="12" priority="34">
      <formula>$M$2="通信教育課程"</formula>
    </cfRule>
  </conditionalFormatting>
  <conditionalFormatting sqref="C30 F30:M30">
    <cfRule type="containsBlanks" dxfId="11" priority="35">
      <formula>LEN(TRIM(C30))=0</formula>
    </cfRule>
  </conditionalFormatting>
  <conditionalFormatting sqref="D2:F2">
    <cfRule type="containsBlanks" dxfId="10" priority="40">
      <formula>LEN(TRIM(D2))=0</formula>
    </cfRule>
  </conditionalFormatting>
  <conditionalFormatting sqref="F22:I22 M22:O22">
    <cfRule type="containsBlanks" dxfId="9" priority="3">
      <formula>LEN(TRIM(F22))=0</formula>
    </cfRule>
  </conditionalFormatting>
  <conditionalFormatting sqref="F22:I22">
    <cfRule type="expression" dxfId="8" priority="1">
      <formula>OR($N$18="",$N$18=0)</formula>
    </cfRule>
  </conditionalFormatting>
  <conditionalFormatting sqref="F42:I42 L42 F43">
    <cfRule type="containsBlanks" dxfId="7" priority="29">
      <formula>LEN(TRIM(F42))=0</formula>
    </cfRule>
  </conditionalFormatting>
  <conditionalFormatting sqref="G19:M20">
    <cfRule type="containsBlanks" dxfId="6" priority="4">
      <formula>LEN(TRIM(G19))=0</formula>
    </cfRule>
  </conditionalFormatting>
  <conditionalFormatting sqref="G18:N18">
    <cfRule type="containsBlanks" dxfId="5" priority="5">
      <formula>LEN(TRIM(G18))=0</formula>
    </cfRule>
  </conditionalFormatting>
  <conditionalFormatting sqref="H6:I8 H9">
    <cfRule type="containsBlanks" dxfId="4" priority="13">
      <formula>LEN(TRIM(H6))=0</formula>
    </cfRule>
  </conditionalFormatting>
  <conditionalFormatting sqref="L26:M26">
    <cfRule type="expression" dxfId="3" priority="32">
      <formula>$M$2="一般教育課程"</formula>
    </cfRule>
  </conditionalFormatting>
  <conditionalFormatting sqref="L30:M30">
    <cfRule type="expression" dxfId="2" priority="33">
      <formula>$M$2="一般教育課程"</formula>
    </cfRule>
  </conditionalFormatting>
  <conditionalFormatting sqref="L39:O39">
    <cfRule type="expression" dxfId="1" priority="8">
      <formula>OR($H$39&lt;1.5,$H$39="(自動入力)")</formula>
    </cfRule>
    <cfRule type="expression" dxfId="0" priority="9">
      <formula>AND($H$39&gt;1.5,$L$39="")</formula>
    </cfRule>
  </conditionalFormatting>
  <dataValidations count="13">
    <dataValidation type="list" allowBlank="1" showInputMessage="1" showErrorMessage="1" prompt="依頼時に同封している「ＩＤ等について」のとおりに選択し、右欄の機関名と課程が正しいかご確認ください" sqref="D2" xr:uid="{EB3B75EB-3C12-491C-B3C4-49BAE2E508B5}">
      <formula1>"A1,A2,B1,B2,C1"</formula1>
    </dataValidation>
    <dataValidation type="list" allowBlank="1" showInputMessage="1" showErrorMessage="1" prompt="依頼時に同封している「ＩＤ等について」のとおりに選択し、右欄の機関名と課程が正しいかご確認ください" sqref="F2" xr:uid="{2A875012-0319-49C9-9EE0-6489ACF4679A}">
      <formula1>"01,02,03,04,05,06,07,08,09,10,11,12,13,14,15,16,17,18,19,20,21,22,23,24,25,26,27,28,29,30,31,32,33,34,35,36,37,38,39,40,41,42,43,44,45,46,47"</formula1>
    </dataValidation>
    <dataValidation type="custom" allowBlank="1" showInputMessage="1" showErrorMessage="1" error="通信教育課程が選択されているため入力できません。機関番号をご確認ください。" sqref="C26:K26 C30:K30" xr:uid="{213AF13D-CC34-41C7-A1F6-35C69393D063}">
      <formula1>$M$2&lt;&gt;"通信教育課程"</formula1>
    </dataValidation>
    <dataValidation type="custom" allowBlank="1" showInputMessage="1" showErrorMessage="1" error="一般教育課程が選択されているため入力できません。機関番号をご確認ください。" sqref="L26:O26 L30:O30" xr:uid="{CC36CDB7-B5FE-4E19-858A-2517910E1BBF}">
      <formula1>$M$2&lt;&gt;"一般教育課程"</formula1>
    </dataValidation>
    <dataValidation type="whole" operator="notBetween" allowBlank="1" showInputMessage="1" showErrorMessage="1" errorTitle="数値エラー" error="100枚未満は入力できません" prompt="依頼時に同封している「ＩＤ等について」のとおりに入力してください。" sqref="H8:I8" xr:uid="{14C382FC-72EF-43D8-98F3-E91C710BE599}">
      <formula1>1</formula1>
      <formula2>99</formula2>
    </dataValidation>
    <dataValidation type="whole" operator="notBetween" allowBlank="1" showInputMessage="1" showErrorMessage="1" errorTitle="数値エラー" error="依頼時に同封している文書をご確認ください。" prompt="依頼時に同封している「ＩＤ等について」のとおりに入力してください" sqref="H7:I7" xr:uid="{58F62827-692C-4D8A-813E-3B0BC1234A77}">
      <formula1>1</formula1>
      <formula2>99</formula2>
    </dataValidation>
    <dataValidation type="custom" allowBlank="1" showInputMessage="1" showErrorMessage="1" error="左欄が150％を超えていないため入力不要です。" sqref="L39:O39" xr:uid="{4833EA10-120E-4711-891F-7419825A28E1}">
      <formula1>$H$39&gt;1.5</formula1>
    </dataValidation>
    <dataValidation type="whole" operator="greaterThanOrEqual" allowBlank="1" showInputMessage="1" showErrorMessage="1" errorTitle="入力エラー" error="整数で入力してください" sqref="G18:M20" xr:uid="{8EAC817B-C5CB-4128-BE5A-12B062DF408F}">
      <formula1>0</formula1>
    </dataValidation>
    <dataValidation type="whole" operator="greaterThanOrEqual" allowBlank="1" showErrorMessage="1" errorTitle="数値エラー" error="100枚未満は入力できません" sqref="H9:I9" xr:uid="{73BB3F77-13A3-4FCA-B62C-FE3C520F3E7F}">
      <formula1>0</formula1>
    </dataValidation>
    <dataValidation type="whole" operator="greaterThanOrEqual" allowBlank="1" showInputMessage="1" showErrorMessage="1" errorTitle="入力エラー" error="整数で入力してください" prompt="廃紙が１枚以上ある場合は下部にある「廃紙理由」を必ず入力してください" sqref="N18" xr:uid="{3BE36BD9-1BE7-4C58-85F4-F770AC4B33CD}">
      <formula1>0</formula1>
    </dataValidation>
    <dataValidation type="custom" allowBlank="1" showInputMessage="1" showErrorMessage="1" error="廃紙が０枚のため入力不要です。" sqref="J22" xr:uid="{1EE1A1F1-4744-41A2-AD54-5C344623CB47}">
      <formula1>#REF!+Q18&gt;0</formula1>
    </dataValidation>
    <dataValidation type="whole" allowBlank="1" showInputMessage="1" showErrorMessage="1" sqref="H6:I6" xr:uid="{1E37B74C-DAE1-4425-82A7-18D29417DB1F}">
      <formula1>0</formula1>
      <formula2>500000</formula2>
    </dataValidation>
    <dataValidation type="whole" operator="greaterThanOrEqual" allowBlank="1" showInputMessage="1" showErrorMessage="1" sqref="M22:O22" xr:uid="{4CCE208A-330D-486E-A1C4-B69F2A756186}">
      <formula1>0</formula1>
    </dataValidation>
  </dataValidations>
  <printOptions horizontalCentered="1" verticalCentered="1"/>
  <pageMargins left="0.39370078740157483" right="0" top="0" bottom="0.39370078740157483" header="0" footer="0"/>
  <pageSetup paperSize="9" scale="65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B12ADBE-70D4-4F8A-B14B-729B0DF29634}">
          <x14:formula1>
            <xm:f>参照用!$G$3:$G$7</xm:f>
          </x14:formula1>
          <xm:sqref>F22:I22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G197"/>
  <sheetViews>
    <sheetView workbookViewId="0">
      <selection activeCell="C3" sqref="C3:C197"/>
    </sheetView>
  </sheetViews>
  <sheetFormatPr defaultRowHeight="13.5" x14ac:dyDescent="0.15"/>
  <cols>
    <col min="2" max="2" width="16.5" customWidth="1"/>
    <col min="3" max="3" width="13" customWidth="1"/>
  </cols>
  <sheetData>
    <row r="2" spans="1:7" x14ac:dyDescent="0.15">
      <c r="A2" t="s">
        <v>16</v>
      </c>
      <c r="C2" t="s">
        <v>108</v>
      </c>
      <c r="D2" t="s">
        <v>109</v>
      </c>
      <c r="E2" t="s">
        <v>336</v>
      </c>
      <c r="G2" t="s">
        <v>100</v>
      </c>
    </row>
    <row r="3" spans="1:7" x14ac:dyDescent="0.15">
      <c r="A3" t="s">
        <v>17</v>
      </c>
      <c r="B3" t="s">
        <v>22</v>
      </c>
      <c r="C3" t="s">
        <v>216</v>
      </c>
      <c r="D3" t="s">
        <v>23</v>
      </c>
      <c r="E3" t="s">
        <v>110</v>
      </c>
      <c r="G3" t="s">
        <v>102</v>
      </c>
    </row>
    <row r="4" spans="1:7" x14ac:dyDescent="0.15">
      <c r="A4" t="s">
        <v>18</v>
      </c>
      <c r="B4" t="s">
        <v>11</v>
      </c>
      <c r="C4" t="s">
        <v>217</v>
      </c>
      <c r="D4" t="s">
        <v>24</v>
      </c>
      <c r="E4" t="s">
        <v>110</v>
      </c>
      <c r="G4" t="s">
        <v>103</v>
      </c>
    </row>
    <row r="5" spans="1:7" x14ac:dyDescent="0.15">
      <c r="A5" t="s">
        <v>19</v>
      </c>
      <c r="B5" t="s">
        <v>22</v>
      </c>
      <c r="C5" t="s">
        <v>218</v>
      </c>
      <c r="D5" t="s">
        <v>25</v>
      </c>
      <c r="E5" t="s">
        <v>110</v>
      </c>
      <c r="G5" t="s">
        <v>104</v>
      </c>
    </row>
    <row r="6" spans="1:7" x14ac:dyDescent="0.15">
      <c r="A6" t="s">
        <v>20</v>
      </c>
      <c r="B6" t="s">
        <v>11</v>
      </c>
      <c r="C6" t="s">
        <v>219</v>
      </c>
      <c r="D6" t="s">
        <v>26</v>
      </c>
      <c r="E6" t="s">
        <v>110</v>
      </c>
      <c r="G6" t="s">
        <v>105</v>
      </c>
    </row>
    <row r="7" spans="1:7" x14ac:dyDescent="0.15">
      <c r="A7" t="s">
        <v>21</v>
      </c>
      <c r="B7" t="s">
        <v>11</v>
      </c>
      <c r="C7" t="s">
        <v>220</v>
      </c>
      <c r="D7" t="s">
        <v>27</v>
      </c>
      <c r="E7" t="s">
        <v>110</v>
      </c>
      <c r="G7" t="s">
        <v>106</v>
      </c>
    </row>
    <row r="8" spans="1:7" x14ac:dyDescent="0.15">
      <c r="C8" t="s">
        <v>221</v>
      </c>
      <c r="D8" t="s">
        <v>28</v>
      </c>
      <c r="E8" t="s">
        <v>110</v>
      </c>
    </row>
    <row r="9" spans="1:7" x14ac:dyDescent="0.15">
      <c r="C9" t="s">
        <v>222</v>
      </c>
      <c r="D9" t="s">
        <v>29</v>
      </c>
      <c r="E9" t="s">
        <v>110</v>
      </c>
    </row>
    <row r="10" spans="1:7" x14ac:dyDescent="0.15">
      <c r="C10" t="s">
        <v>223</v>
      </c>
      <c r="D10" t="s">
        <v>30</v>
      </c>
      <c r="E10" t="s">
        <v>110</v>
      </c>
    </row>
    <row r="11" spans="1:7" x14ac:dyDescent="0.15">
      <c r="C11" t="s">
        <v>224</v>
      </c>
      <c r="D11" t="s">
        <v>31</v>
      </c>
      <c r="E11" t="s">
        <v>110</v>
      </c>
    </row>
    <row r="12" spans="1:7" x14ac:dyDescent="0.15">
      <c r="C12" t="s">
        <v>225</v>
      </c>
      <c r="D12" t="s">
        <v>32</v>
      </c>
      <c r="E12" t="s">
        <v>110</v>
      </c>
    </row>
    <row r="13" spans="1:7" x14ac:dyDescent="0.15">
      <c r="C13" t="s">
        <v>226</v>
      </c>
      <c r="D13" t="s">
        <v>33</v>
      </c>
      <c r="E13" t="s">
        <v>110</v>
      </c>
    </row>
    <row r="14" spans="1:7" x14ac:dyDescent="0.15">
      <c r="C14" t="s">
        <v>227</v>
      </c>
      <c r="D14" t="s">
        <v>34</v>
      </c>
      <c r="E14" t="s">
        <v>110</v>
      </c>
    </row>
    <row r="15" spans="1:7" x14ac:dyDescent="0.15">
      <c r="C15" t="s">
        <v>228</v>
      </c>
      <c r="D15" t="s">
        <v>35</v>
      </c>
      <c r="E15" t="s">
        <v>110</v>
      </c>
    </row>
    <row r="16" spans="1:7" x14ac:dyDescent="0.15">
      <c r="C16" t="s">
        <v>229</v>
      </c>
      <c r="D16" t="s">
        <v>36</v>
      </c>
      <c r="E16" t="s">
        <v>110</v>
      </c>
    </row>
    <row r="17" spans="3:5" x14ac:dyDescent="0.15">
      <c r="C17" t="s">
        <v>230</v>
      </c>
      <c r="D17" t="s">
        <v>37</v>
      </c>
      <c r="E17" t="s">
        <v>110</v>
      </c>
    </row>
    <row r="18" spans="3:5" x14ac:dyDescent="0.15">
      <c r="C18" t="s">
        <v>231</v>
      </c>
      <c r="D18" t="s">
        <v>38</v>
      </c>
      <c r="E18" t="s">
        <v>110</v>
      </c>
    </row>
    <row r="19" spans="3:5" x14ac:dyDescent="0.15">
      <c r="C19" t="s">
        <v>232</v>
      </c>
      <c r="D19" t="s">
        <v>39</v>
      </c>
      <c r="E19" t="s">
        <v>110</v>
      </c>
    </row>
    <row r="20" spans="3:5" x14ac:dyDescent="0.15">
      <c r="C20" t="s">
        <v>233</v>
      </c>
      <c r="D20" t="s">
        <v>40</v>
      </c>
      <c r="E20" t="s">
        <v>110</v>
      </c>
    </row>
    <row r="21" spans="3:5" x14ac:dyDescent="0.15">
      <c r="C21" t="s">
        <v>234</v>
      </c>
      <c r="D21" t="s">
        <v>41</v>
      </c>
      <c r="E21" t="s">
        <v>110</v>
      </c>
    </row>
    <row r="22" spans="3:5" x14ac:dyDescent="0.15">
      <c r="C22" t="s">
        <v>235</v>
      </c>
      <c r="D22" t="s">
        <v>42</v>
      </c>
      <c r="E22" t="s">
        <v>110</v>
      </c>
    </row>
    <row r="23" spans="3:5" x14ac:dyDescent="0.15">
      <c r="C23" t="s">
        <v>236</v>
      </c>
      <c r="D23" t="s">
        <v>43</v>
      </c>
      <c r="E23" t="s">
        <v>110</v>
      </c>
    </row>
    <row r="24" spans="3:5" x14ac:dyDescent="0.15">
      <c r="C24" t="s">
        <v>237</v>
      </c>
      <c r="D24" t="s">
        <v>44</v>
      </c>
      <c r="E24" t="s">
        <v>110</v>
      </c>
    </row>
    <row r="25" spans="3:5" x14ac:dyDescent="0.15">
      <c r="C25" t="s">
        <v>238</v>
      </c>
      <c r="D25" t="s">
        <v>45</v>
      </c>
      <c r="E25" t="s">
        <v>110</v>
      </c>
    </row>
    <row r="26" spans="3:5" x14ac:dyDescent="0.15">
      <c r="C26" t="s">
        <v>239</v>
      </c>
      <c r="D26" t="s">
        <v>46</v>
      </c>
      <c r="E26" t="s">
        <v>110</v>
      </c>
    </row>
    <row r="27" spans="3:5" x14ac:dyDescent="0.15">
      <c r="C27" t="s">
        <v>240</v>
      </c>
      <c r="D27" t="s">
        <v>47</v>
      </c>
      <c r="E27" t="s">
        <v>110</v>
      </c>
    </row>
    <row r="28" spans="3:5" x14ac:dyDescent="0.15">
      <c r="C28" t="s">
        <v>241</v>
      </c>
      <c r="D28" t="s">
        <v>48</v>
      </c>
      <c r="E28" t="s">
        <v>110</v>
      </c>
    </row>
    <row r="29" spans="3:5" x14ac:dyDescent="0.15">
      <c r="C29" t="s">
        <v>242</v>
      </c>
      <c r="D29" t="s">
        <v>49</v>
      </c>
      <c r="E29" t="s">
        <v>110</v>
      </c>
    </row>
    <row r="30" spans="3:5" x14ac:dyDescent="0.15">
      <c r="C30" t="s">
        <v>243</v>
      </c>
      <c r="D30" t="s">
        <v>50</v>
      </c>
      <c r="E30" t="s">
        <v>110</v>
      </c>
    </row>
    <row r="31" spans="3:5" x14ac:dyDescent="0.15">
      <c r="C31" t="s">
        <v>244</v>
      </c>
      <c r="D31" t="s">
        <v>51</v>
      </c>
      <c r="E31" t="s">
        <v>110</v>
      </c>
    </row>
    <row r="32" spans="3:5" x14ac:dyDescent="0.15">
      <c r="C32" t="s">
        <v>245</v>
      </c>
      <c r="D32" t="s">
        <v>52</v>
      </c>
      <c r="E32" t="s">
        <v>110</v>
      </c>
    </row>
    <row r="33" spans="3:5" x14ac:dyDescent="0.15">
      <c r="C33" t="s">
        <v>246</v>
      </c>
      <c r="D33" t="s">
        <v>53</v>
      </c>
      <c r="E33" t="s">
        <v>110</v>
      </c>
    </row>
    <row r="34" spans="3:5" x14ac:dyDescent="0.15">
      <c r="C34" t="s">
        <v>247</v>
      </c>
      <c r="D34" t="s">
        <v>54</v>
      </c>
      <c r="E34" t="s">
        <v>110</v>
      </c>
    </row>
    <row r="35" spans="3:5" x14ac:dyDescent="0.15">
      <c r="C35" t="s">
        <v>248</v>
      </c>
      <c r="D35" t="s">
        <v>55</v>
      </c>
      <c r="E35" t="s">
        <v>110</v>
      </c>
    </row>
    <row r="36" spans="3:5" x14ac:dyDescent="0.15">
      <c r="C36" t="s">
        <v>249</v>
      </c>
      <c r="D36" t="s">
        <v>56</v>
      </c>
      <c r="E36" t="s">
        <v>110</v>
      </c>
    </row>
    <row r="37" spans="3:5" x14ac:dyDescent="0.15">
      <c r="C37" t="s">
        <v>250</v>
      </c>
      <c r="D37" t="s">
        <v>57</v>
      </c>
      <c r="E37" t="s">
        <v>110</v>
      </c>
    </row>
    <row r="38" spans="3:5" x14ac:dyDescent="0.15">
      <c r="C38" t="s">
        <v>251</v>
      </c>
      <c r="D38" t="s">
        <v>111</v>
      </c>
      <c r="E38" t="s">
        <v>110</v>
      </c>
    </row>
    <row r="39" spans="3:5" x14ac:dyDescent="0.15">
      <c r="C39" t="s">
        <v>252</v>
      </c>
      <c r="D39" t="s">
        <v>112</v>
      </c>
      <c r="E39" t="s">
        <v>110</v>
      </c>
    </row>
    <row r="40" spans="3:5" x14ac:dyDescent="0.15">
      <c r="C40" t="s">
        <v>253</v>
      </c>
      <c r="D40" t="s">
        <v>58</v>
      </c>
      <c r="E40" t="s">
        <v>110</v>
      </c>
    </row>
    <row r="41" spans="3:5" x14ac:dyDescent="0.15">
      <c r="C41" t="s">
        <v>254</v>
      </c>
      <c r="D41" t="s">
        <v>59</v>
      </c>
      <c r="E41" t="s">
        <v>110</v>
      </c>
    </row>
    <row r="42" spans="3:5" x14ac:dyDescent="0.15">
      <c r="C42" t="s">
        <v>255</v>
      </c>
      <c r="D42" t="s">
        <v>60</v>
      </c>
      <c r="E42" t="s">
        <v>110</v>
      </c>
    </row>
    <row r="43" spans="3:5" x14ac:dyDescent="0.15">
      <c r="C43" t="s">
        <v>256</v>
      </c>
      <c r="D43" t="s">
        <v>61</v>
      </c>
      <c r="E43" t="s">
        <v>110</v>
      </c>
    </row>
    <row r="44" spans="3:5" x14ac:dyDescent="0.15">
      <c r="C44" t="s">
        <v>257</v>
      </c>
      <c r="D44" t="s">
        <v>62</v>
      </c>
      <c r="E44" t="s">
        <v>110</v>
      </c>
    </row>
    <row r="45" spans="3:5" x14ac:dyDescent="0.15">
      <c r="C45" t="s">
        <v>258</v>
      </c>
      <c r="D45" t="s">
        <v>63</v>
      </c>
      <c r="E45" t="s">
        <v>110</v>
      </c>
    </row>
    <row r="46" spans="3:5" x14ac:dyDescent="0.15">
      <c r="C46" t="s">
        <v>259</v>
      </c>
      <c r="D46" t="s">
        <v>64</v>
      </c>
      <c r="E46" t="s">
        <v>110</v>
      </c>
    </row>
    <row r="47" spans="3:5" x14ac:dyDescent="0.15">
      <c r="C47" t="s">
        <v>260</v>
      </c>
      <c r="D47" t="s">
        <v>65</v>
      </c>
      <c r="E47" t="s">
        <v>110</v>
      </c>
    </row>
    <row r="48" spans="3:5" x14ac:dyDescent="0.15">
      <c r="C48" t="s">
        <v>261</v>
      </c>
      <c r="D48" t="s">
        <v>66</v>
      </c>
      <c r="E48" t="s">
        <v>110</v>
      </c>
    </row>
    <row r="49" spans="3:5" x14ac:dyDescent="0.15">
      <c r="C49" t="s">
        <v>262</v>
      </c>
      <c r="D49" t="s">
        <v>67</v>
      </c>
      <c r="E49" t="s">
        <v>110</v>
      </c>
    </row>
    <row r="50" spans="3:5" x14ac:dyDescent="0.15">
      <c r="C50" t="s">
        <v>263</v>
      </c>
      <c r="D50" t="s">
        <v>23</v>
      </c>
      <c r="E50" t="s">
        <v>110</v>
      </c>
    </row>
    <row r="51" spans="3:5" x14ac:dyDescent="0.15">
      <c r="C51" t="s">
        <v>264</v>
      </c>
      <c r="D51" t="s">
        <v>24</v>
      </c>
      <c r="E51" t="s">
        <v>110</v>
      </c>
    </row>
    <row r="52" spans="3:5" x14ac:dyDescent="0.15">
      <c r="C52" t="s">
        <v>265</v>
      </c>
      <c r="D52" t="s">
        <v>25</v>
      </c>
      <c r="E52" t="s">
        <v>110</v>
      </c>
    </row>
    <row r="53" spans="3:5" x14ac:dyDescent="0.15">
      <c r="C53" t="s">
        <v>266</v>
      </c>
      <c r="D53" t="s">
        <v>26</v>
      </c>
      <c r="E53" t="s">
        <v>110</v>
      </c>
    </row>
    <row r="54" spans="3:5" x14ac:dyDescent="0.15">
      <c r="C54" t="s">
        <v>267</v>
      </c>
      <c r="D54" t="s">
        <v>27</v>
      </c>
      <c r="E54" t="s">
        <v>110</v>
      </c>
    </row>
    <row r="55" spans="3:5" x14ac:dyDescent="0.15">
      <c r="C55" t="s">
        <v>268</v>
      </c>
      <c r="D55" t="s">
        <v>28</v>
      </c>
      <c r="E55" t="s">
        <v>110</v>
      </c>
    </row>
    <row r="56" spans="3:5" x14ac:dyDescent="0.15">
      <c r="C56" t="s">
        <v>269</v>
      </c>
      <c r="D56" t="s">
        <v>29</v>
      </c>
      <c r="E56" t="s">
        <v>110</v>
      </c>
    </row>
    <row r="57" spans="3:5" x14ac:dyDescent="0.15">
      <c r="C57" t="s">
        <v>270</v>
      </c>
      <c r="D57" t="s">
        <v>30</v>
      </c>
      <c r="E57" t="s">
        <v>110</v>
      </c>
    </row>
    <row r="58" spans="3:5" x14ac:dyDescent="0.15">
      <c r="C58" t="s">
        <v>271</v>
      </c>
      <c r="D58" t="s">
        <v>31</v>
      </c>
      <c r="E58" t="s">
        <v>110</v>
      </c>
    </row>
    <row r="59" spans="3:5" x14ac:dyDescent="0.15">
      <c r="C59" t="s">
        <v>272</v>
      </c>
      <c r="D59" t="s">
        <v>32</v>
      </c>
      <c r="E59" t="s">
        <v>110</v>
      </c>
    </row>
    <row r="60" spans="3:5" x14ac:dyDescent="0.15">
      <c r="C60" t="s">
        <v>273</v>
      </c>
      <c r="D60" t="s">
        <v>33</v>
      </c>
      <c r="E60" t="s">
        <v>110</v>
      </c>
    </row>
    <row r="61" spans="3:5" x14ac:dyDescent="0.15">
      <c r="C61" t="s">
        <v>274</v>
      </c>
      <c r="D61" t="s">
        <v>34</v>
      </c>
      <c r="E61" t="s">
        <v>110</v>
      </c>
    </row>
    <row r="62" spans="3:5" x14ac:dyDescent="0.15">
      <c r="C62" t="s">
        <v>275</v>
      </c>
      <c r="D62" t="s">
        <v>35</v>
      </c>
      <c r="E62" t="s">
        <v>110</v>
      </c>
    </row>
    <row r="63" spans="3:5" x14ac:dyDescent="0.15">
      <c r="C63" t="s">
        <v>276</v>
      </c>
      <c r="D63" t="s">
        <v>36</v>
      </c>
      <c r="E63" t="s">
        <v>110</v>
      </c>
    </row>
    <row r="64" spans="3:5" x14ac:dyDescent="0.15">
      <c r="C64" t="s">
        <v>277</v>
      </c>
      <c r="D64" t="s">
        <v>37</v>
      </c>
      <c r="E64" t="s">
        <v>110</v>
      </c>
    </row>
    <row r="65" spans="3:5" x14ac:dyDescent="0.15">
      <c r="C65" t="s">
        <v>278</v>
      </c>
      <c r="D65" t="s">
        <v>38</v>
      </c>
      <c r="E65" t="s">
        <v>110</v>
      </c>
    </row>
    <row r="66" spans="3:5" x14ac:dyDescent="0.15">
      <c r="C66" t="s">
        <v>279</v>
      </c>
      <c r="D66" t="s">
        <v>39</v>
      </c>
      <c r="E66" t="s">
        <v>110</v>
      </c>
    </row>
    <row r="67" spans="3:5" x14ac:dyDescent="0.15">
      <c r="C67" t="s">
        <v>280</v>
      </c>
      <c r="D67" t="s">
        <v>40</v>
      </c>
      <c r="E67" t="s">
        <v>110</v>
      </c>
    </row>
    <row r="68" spans="3:5" x14ac:dyDescent="0.15">
      <c r="C68" t="s">
        <v>281</v>
      </c>
      <c r="D68" t="s">
        <v>41</v>
      </c>
      <c r="E68" t="s">
        <v>110</v>
      </c>
    </row>
    <row r="69" spans="3:5" x14ac:dyDescent="0.15">
      <c r="C69" t="s">
        <v>282</v>
      </c>
      <c r="D69" t="s">
        <v>42</v>
      </c>
      <c r="E69" t="s">
        <v>110</v>
      </c>
    </row>
    <row r="70" spans="3:5" x14ac:dyDescent="0.15">
      <c r="C70" t="s">
        <v>283</v>
      </c>
      <c r="D70" t="s">
        <v>43</v>
      </c>
      <c r="E70" t="s">
        <v>110</v>
      </c>
    </row>
    <row r="71" spans="3:5" x14ac:dyDescent="0.15">
      <c r="C71" t="s">
        <v>284</v>
      </c>
      <c r="D71" t="s">
        <v>44</v>
      </c>
      <c r="E71" t="s">
        <v>110</v>
      </c>
    </row>
    <row r="72" spans="3:5" x14ac:dyDescent="0.15">
      <c r="C72" t="s">
        <v>285</v>
      </c>
      <c r="D72" t="s">
        <v>45</v>
      </c>
      <c r="E72" t="s">
        <v>110</v>
      </c>
    </row>
    <row r="73" spans="3:5" x14ac:dyDescent="0.15">
      <c r="C73" t="s">
        <v>286</v>
      </c>
      <c r="D73" t="s">
        <v>46</v>
      </c>
      <c r="E73" t="s">
        <v>110</v>
      </c>
    </row>
    <row r="74" spans="3:5" x14ac:dyDescent="0.15">
      <c r="C74" t="s">
        <v>287</v>
      </c>
      <c r="D74" t="s">
        <v>47</v>
      </c>
      <c r="E74" t="s">
        <v>110</v>
      </c>
    </row>
    <row r="75" spans="3:5" x14ac:dyDescent="0.15">
      <c r="C75" t="s">
        <v>288</v>
      </c>
      <c r="D75" t="s">
        <v>48</v>
      </c>
      <c r="E75" t="s">
        <v>110</v>
      </c>
    </row>
    <row r="76" spans="3:5" x14ac:dyDescent="0.15">
      <c r="C76" t="s">
        <v>289</v>
      </c>
      <c r="D76" t="s">
        <v>49</v>
      </c>
      <c r="E76" t="s">
        <v>110</v>
      </c>
    </row>
    <row r="77" spans="3:5" x14ac:dyDescent="0.15">
      <c r="C77" t="s">
        <v>290</v>
      </c>
      <c r="D77" t="s">
        <v>50</v>
      </c>
      <c r="E77" t="s">
        <v>110</v>
      </c>
    </row>
    <row r="78" spans="3:5" x14ac:dyDescent="0.15">
      <c r="C78" t="s">
        <v>291</v>
      </c>
      <c r="D78" t="s">
        <v>51</v>
      </c>
      <c r="E78" t="s">
        <v>110</v>
      </c>
    </row>
    <row r="79" spans="3:5" x14ac:dyDescent="0.15">
      <c r="C79" t="s">
        <v>292</v>
      </c>
      <c r="D79" t="s">
        <v>52</v>
      </c>
      <c r="E79" t="s">
        <v>110</v>
      </c>
    </row>
    <row r="80" spans="3:5" x14ac:dyDescent="0.15">
      <c r="C80" t="s">
        <v>293</v>
      </c>
      <c r="D80" t="s">
        <v>53</v>
      </c>
      <c r="E80" t="s">
        <v>110</v>
      </c>
    </row>
    <row r="81" spans="3:5" x14ac:dyDescent="0.15">
      <c r="C81" t="s">
        <v>294</v>
      </c>
      <c r="D81" t="s">
        <v>54</v>
      </c>
      <c r="E81" t="s">
        <v>110</v>
      </c>
    </row>
    <row r="82" spans="3:5" x14ac:dyDescent="0.15">
      <c r="C82" t="s">
        <v>295</v>
      </c>
      <c r="D82" t="s">
        <v>55</v>
      </c>
      <c r="E82" t="s">
        <v>110</v>
      </c>
    </row>
    <row r="83" spans="3:5" x14ac:dyDescent="0.15">
      <c r="C83" t="s">
        <v>296</v>
      </c>
      <c r="D83" t="s">
        <v>56</v>
      </c>
      <c r="E83" t="s">
        <v>110</v>
      </c>
    </row>
    <row r="84" spans="3:5" x14ac:dyDescent="0.15">
      <c r="C84" t="s">
        <v>297</v>
      </c>
      <c r="D84" t="s">
        <v>57</v>
      </c>
      <c r="E84" t="s">
        <v>110</v>
      </c>
    </row>
    <row r="85" spans="3:5" x14ac:dyDescent="0.15">
      <c r="C85" t="s">
        <v>298</v>
      </c>
      <c r="D85" t="s">
        <v>111</v>
      </c>
      <c r="E85" t="s">
        <v>110</v>
      </c>
    </row>
    <row r="86" spans="3:5" x14ac:dyDescent="0.15">
      <c r="C86" t="s">
        <v>299</v>
      </c>
      <c r="D86" t="s">
        <v>112</v>
      </c>
      <c r="E86" t="s">
        <v>110</v>
      </c>
    </row>
    <row r="87" spans="3:5" x14ac:dyDescent="0.15">
      <c r="C87" t="s">
        <v>300</v>
      </c>
      <c r="D87" t="s">
        <v>60</v>
      </c>
      <c r="E87" t="s">
        <v>110</v>
      </c>
    </row>
    <row r="88" spans="3:5" x14ac:dyDescent="0.15">
      <c r="C88" t="s">
        <v>301</v>
      </c>
      <c r="D88" t="s">
        <v>61</v>
      </c>
      <c r="E88" t="s">
        <v>110</v>
      </c>
    </row>
    <row r="89" spans="3:5" x14ac:dyDescent="0.15">
      <c r="C89" t="s">
        <v>302</v>
      </c>
      <c r="D89" t="s">
        <v>62</v>
      </c>
      <c r="E89" t="s">
        <v>110</v>
      </c>
    </row>
    <row r="90" spans="3:5" x14ac:dyDescent="0.15">
      <c r="C90" t="s">
        <v>303</v>
      </c>
      <c r="D90" t="s">
        <v>63</v>
      </c>
      <c r="E90" t="s">
        <v>110</v>
      </c>
    </row>
    <row r="91" spans="3:5" x14ac:dyDescent="0.15">
      <c r="C91" t="s">
        <v>304</v>
      </c>
      <c r="D91" t="s">
        <v>64</v>
      </c>
      <c r="E91" t="s">
        <v>110</v>
      </c>
    </row>
    <row r="92" spans="3:5" x14ac:dyDescent="0.15">
      <c r="C92" t="s">
        <v>305</v>
      </c>
      <c r="D92" t="s">
        <v>65</v>
      </c>
      <c r="E92" t="s">
        <v>110</v>
      </c>
    </row>
    <row r="93" spans="3:5" x14ac:dyDescent="0.15">
      <c r="C93" t="s">
        <v>306</v>
      </c>
      <c r="D93" t="s">
        <v>66</v>
      </c>
      <c r="E93" t="s">
        <v>110</v>
      </c>
    </row>
    <row r="94" spans="3:5" x14ac:dyDescent="0.15">
      <c r="C94" t="s">
        <v>307</v>
      </c>
      <c r="D94" t="s">
        <v>67</v>
      </c>
      <c r="E94" t="s">
        <v>110</v>
      </c>
    </row>
    <row r="95" spans="3:5" x14ac:dyDescent="0.15">
      <c r="C95" t="s">
        <v>113</v>
      </c>
      <c r="D95" t="s">
        <v>23</v>
      </c>
      <c r="E95" t="s">
        <v>114</v>
      </c>
    </row>
    <row r="96" spans="3:5" x14ac:dyDescent="0.15">
      <c r="C96" t="s">
        <v>308</v>
      </c>
      <c r="D96" t="s">
        <v>24</v>
      </c>
      <c r="E96" t="s">
        <v>114</v>
      </c>
    </row>
    <row r="97" spans="3:5" x14ac:dyDescent="0.15">
      <c r="C97" t="s">
        <v>115</v>
      </c>
      <c r="D97" t="s">
        <v>25</v>
      </c>
      <c r="E97" t="s">
        <v>114</v>
      </c>
    </row>
    <row r="98" spans="3:5" x14ac:dyDescent="0.15">
      <c r="C98" t="s">
        <v>116</v>
      </c>
      <c r="D98" t="s">
        <v>26</v>
      </c>
      <c r="E98" t="s">
        <v>114</v>
      </c>
    </row>
    <row r="99" spans="3:5" x14ac:dyDescent="0.15">
      <c r="C99" t="s">
        <v>309</v>
      </c>
      <c r="D99" t="s">
        <v>27</v>
      </c>
      <c r="E99" t="s">
        <v>114</v>
      </c>
    </row>
    <row r="100" spans="3:5" x14ac:dyDescent="0.15">
      <c r="C100" t="s">
        <v>117</v>
      </c>
      <c r="D100" t="s">
        <v>28</v>
      </c>
      <c r="E100" t="s">
        <v>114</v>
      </c>
    </row>
    <row r="101" spans="3:5" x14ac:dyDescent="0.15">
      <c r="C101" t="s">
        <v>310</v>
      </c>
      <c r="D101" t="s">
        <v>29</v>
      </c>
      <c r="E101" t="s">
        <v>114</v>
      </c>
    </row>
    <row r="102" spans="3:5" x14ac:dyDescent="0.15">
      <c r="C102" t="s">
        <v>118</v>
      </c>
      <c r="D102" t="s">
        <v>30</v>
      </c>
      <c r="E102" t="s">
        <v>114</v>
      </c>
    </row>
    <row r="103" spans="3:5" x14ac:dyDescent="0.15">
      <c r="C103" t="s">
        <v>119</v>
      </c>
      <c r="D103" t="s">
        <v>31</v>
      </c>
      <c r="E103" t="s">
        <v>114</v>
      </c>
    </row>
    <row r="104" spans="3:5" x14ac:dyDescent="0.15">
      <c r="C104" t="s">
        <v>120</v>
      </c>
      <c r="D104" t="s">
        <v>32</v>
      </c>
      <c r="E104" t="s">
        <v>114</v>
      </c>
    </row>
    <row r="105" spans="3:5" x14ac:dyDescent="0.15">
      <c r="C105" t="s">
        <v>121</v>
      </c>
      <c r="D105" t="s">
        <v>33</v>
      </c>
      <c r="E105" t="s">
        <v>114</v>
      </c>
    </row>
    <row r="106" spans="3:5" x14ac:dyDescent="0.15">
      <c r="C106" t="s">
        <v>122</v>
      </c>
      <c r="D106" t="s">
        <v>34</v>
      </c>
      <c r="E106" t="s">
        <v>114</v>
      </c>
    </row>
    <row r="107" spans="3:5" x14ac:dyDescent="0.15">
      <c r="C107" t="s">
        <v>123</v>
      </c>
      <c r="D107" t="s">
        <v>35</v>
      </c>
      <c r="E107" t="s">
        <v>114</v>
      </c>
    </row>
    <row r="108" spans="3:5" x14ac:dyDescent="0.15">
      <c r="C108" t="s">
        <v>124</v>
      </c>
      <c r="D108" t="s">
        <v>36</v>
      </c>
      <c r="E108" t="s">
        <v>114</v>
      </c>
    </row>
    <row r="109" spans="3:5" x14ac:dyDescent="0.15">
      <c r="C109" t="s">
        <v>125</v>
      </c>
      <c r="D109" t="s">
        <v>37</v>
      </c>
      <c r="E109" t="s">
        <v>114</v>
      </c>
    </row>
    <row r="110" spans="3:5" x14ac:dyDescent="0.15">
      <c r="C110" t="s">
        <v>126</v>
      </c>
      <c r="D110" t="s">
        <v>38</v>
      </c>
      <c r="E110" t="s">
        <v>114</v>
      </c>
    </row>
    <row r="111" spans="3:5" x14ac:dyDescent="0.15">
      <c r="C111" t="s">
        <v>127</v>
      </c>
      <c r="D111" t="s">
        <v>128</v>
      </c>
      <c r="E111" t="s">
        <v>114</v>
      </c>
    </row>
    <row r="112" spans="3:5" x14ac:dyDescent="0.15">
      <c r="C112" t="s">
        <v>129</v>
      </c>
      <c r="D112" t="s">
        <v>40</v>
      </c>
      <c r="E112" t="s">
        <v>114</v>
      </c>
    </row>
    <row r="113" spans="3:5" x14ac:dyDescent="0.15">
      <c r="C113" t="s">
        <v>130</v>
      </c>
      <c r="D113" t="s">
        <v>41</v>
      </c>
      <c r="E113" t="s">
        <v>114</v>
      </c>
    </row>
    <row r="114" spans="3:5" x14ac:dyDescent="0.15">
      <c r="C114" t="s">
        <v>131</v>
      </c>
      <c r="D114" t="s">
        <v>42</v>
      </c>
      <c r="E114" t="s">
        <v>114</v>
      </c>
    </row>
    <row r="115" spans="3:5" x14ac:dyDescent="0.15">
      <c r="C115" t="s">
        <v>132</v>
      </c>
      <c r="D115" t="s">
        <v>43</v>
      </c>
      <c r="E115" t="s">
        <v>114</v>
      </c>
    </row>
    <row r="116" spans="3:5" x14ac:dyDescent="0.15">
      <c r="C116" t="s">
        <v>133</v>
      </c>
      <c r="D116" t="s">
        <v>44</v>
      </c>
      <c r="E116" t="s">
        <v>114</v>
      </c>
    </row>
    <row r="117" spans="3:5" x14ac:dyDescent="0.15">
      <c r="C117" t="s">
        <v>134</v>
      </c>
      <c r="D117" t="s">
        <v>45</v>
      </c>
      <c r="E117" t="s">
        <v>114</v>
      </c>
    </row>
    <row r="118" spans="3:5" x14ac:dyDescent="0.15">
      <c r="C118" t="s">
        <v>135</v>
      </c>
      <c r="D118" t="s">
        <v>46</v>
      </c>
      <c r="E118" t="s">
        <v>114</v>
      </c>
    </row>
    <row r="119" spans="3:5" x14ac:dyDescent="0.15">
      <c r="C119" t="s">
        <v>136</v>
      </c>
      <c r="D119" t="s">
        <v>47</v>
      </c>
      <c r="E119" t="s">
        <v>114</v>
      </c>
    </row>
    <row r="120" spans="3:5" x14ac:dyDescent="0.15">
      <c r="C120" t="s">
        <v>137</v>
      </c>
      <c r="D120" t="s">
        <v>48</v>
      </c>
      <c r="E120" t="s">
        <v>114</v>
      </c>
    </row>
    <row r="121" spans="3:5" x14ac:dyDescent="0.15">
      <c r="C121" t="s">
        <v>138</v>
      </c>
      <c r="D121" t="s">
        <v>49</v>
      </c>
      <c r="E121" t="s">
        <v>114</v>
      </c>
    </row>
    <row r="122" spans="3:5" x14ac:dyDescent="0.15">
      <c r="C122" t="s">
        <v>139</v>
      </c>
      <c r="D122" t="s">
        <v>50</v>
      </c>
      <c r="E122" t="s">
        <v>114</v>
      </c>
    </row>
    <row r="123" spans="3:5" x14ac:dyDescent="0.15">
      <c r="C123" t="s">
        <v>140</v>
      </c>
      <c r="D123" t="s">
        <v>51</v>
      </c>
      <c r="E123" t="s">
        <v>114</v>
      </c>
    </row>
    <row r="124" spans="3:5" x14ac:dyDescent="0.15">
      <c r="C124" t="s">
        <v>141</v>
      </c>
      <c r="D124" t="s">
        <v>52</v>
      </c>
      <c r="E124" t="s">
        <v>114</v>
      </c>
    </row>
    <row r="125" spans="3:5" x14ac:dyDescent="0.15">
      <c r="C125" t="s">
        <v>311</v>
      </c>
      <c r="D125" t="s">
        <v>142</v>
      </c>
      <c r="E125" t="s">
        <v>114</v>
      </c>
    </row>
    <row r="126" spans="3:5" x14ac:dyDescent="0.15">
      <c r="C126" t="s">
        <v>143</v>
      </c>
      <c r="D126" t="s">
        <v>54</v>
      </c>
      <c r="E126" t="s">
        <v>114</v>
      </c>
    </row>
    <row r="127" spans="3:5" x14ac:dyDescent="0.15">
      <c r="C127" t="s">
        <v>144</v>
      </c>
      <c r="D127" t="s">
        <v>55</v>
      </c>
      <c r="E127" t="s">
        <v>114</v>
      </c>
    </row>
    <row r="128" spans="3:5" x14ac:dyDescent="0.15">
      <c r="C128" t="s">
        <v>145</v>
      </c>
      <c r="D128" t="s">
        <v>56</v>
      </c>
      <c r="E128" t="s">
        <v>114</v>
      </c>
    </row>
    <row r="129" spans="3:5" x14ac:dyDescent="0.15">
      <c r="C129" t="s">
        <v>146</v>
      </c>
      <c r="D129" t="s">
        <v>57</v>
      </c>
      <c r="E129" t="s">
        <v>114</v>
      </c>
    </row>
    <row r="130" spans="3:5" x14ac:dyDescent="0.15">
      <c r="C130" t="s">
        <v>147</v>
      </c>
      <c r="D130" t="s">
        <v>148</v>
      </c>
      <c r="E130" t="s">
        <v>114</v>
      </c>
    </row>
    <row r="131" spans="3:5" x14ac:dyDescent="0.15">
      <c r="C131" t="s">
        <v>149</v>
      </c>
      <c r="D131" t="s">
        <v>150</v>
      </c>
      <c r="E131" t="s">
        <v>114</v>
      </c>
    </row>
    <row r="132" spans="3:5" x14ac:dyDescent="0.15">
      <c r="C132" t="s">
        <v>151</v>
      </c>
      <c r="D132" t="s">
        <v>58</v>
      </c>
      <c r="E132" t="s">
        <v>114</v>
      </c>
    </row>
    <row r="133" spans="3:5" x14ac:dyDescent="0.15">
      <c r="C133" t="s">
        <v>152</v>
      </c>
      <c r="D133" t="s">
        <v>59</v>
      </c>
      <c r="E133" t="s">
        <v>114</v>
      </c>
    </row>
    <row r="134" spans="3:5" x14ac:dyDescent="0.15">
      <c r="C134" t="s">
        <v>312</v>
      </c>
      <c r="D134" t="s">
        <v>153</v>
      </c>
      <c r="E134" t="s">
        <v>114</v>
      </c>
    </row>
    <row r="135" spans="3:5" x14ac:dyDescent="0.15">
      <c r="C135" t="s">
        <v>154</v>
      </c>
      <c r="D135" t="s">
        <v>61</v>
      </c>
      <c r="E135" t="s">
        <v>114</v>
      </c>
    </row>
    <row r="136" spans="3:5" x14ac:dyDescent="0.15">
      <c r="C136" t="s">
        <v>313</v>
      </c>
      <c r="D136" t="s">
        <v>155</v>
      </c>
      <c r="E136" t="s">
        <v>114</v>
      </c>
    </row>
    <row r="137" spans="3:5" x14ac:dyDescent="0.15">
      <c r="C137" t="s">
        <v>156</v>
      </c>
      <c r="D137" t="s">
        <v>63</v>
      </c>
      <c r="E137" t="s">
        <v>114</v>
      </c>
    </row>
    <row r="138" spans="3:5" x14ac:dyDescent="0.15">
      <c r="C138" t="s">
        <v>157</v>
      </c>
      <c r="D138" t="s">
        <v>64</v>
      </c>
      <c r="E138" t="s">
        <v>114</v>
      </c>
    </row>
    <row r="139" spans="3:5" x14ac:dyDescent="0.15">
      <c r="C139" t="s">
        <v>314</v>
      </c>
      <c r="D139" t="s">
        <v>158</v>
      </c>
      <c r="E139" t="s">
        <v>114</v>
      </c>
    </row>
    <row r="140" spans="3:5" x14ac:dyDescent="0.15">
      <c r="C140" t="s">
        <v>159</v>
      </c>
      <c r="D140" t="s">
        <v>66</v>
      </c>
      <c r="E140" t="s">
        <v>114</v>
      </c>
    </row>
    <row r="141" spans="3:5" x14ac:dyDescent="0.15">
      <c r="C141" t="s">
        <v>315</v>
      </c>
      <c r="D141" t="s">
        <v>160</v>
      </c>
      <c r="E141" t="s">
        <v>114</v>
      </c>
    </row>
    <row r="142" spans="3:5" x14ac:dyDescent="0.15">
      <c r="C142" t="s">
        <v>316</v>
      </c>
      <c r="D142" t="s">
        <v>23</v>
      </c>
      <c r="E142" t="s">
        <v>114</v>
      </c>
    </row>
    <row r="143" spans="3:5" x14ac:dyDescent="0.15">
      <c r="C143" t="s">
        <v>317</v>
      </c>
      <c r="D143" t="s">
        <v>24</v>
      </c>
      <c r="E143" t="s">
        <v>114</v>
      </c>
    </row>
    <row r="144" spans="3:5" x14ac:dyDescent="0.15">
      <c r="C144" t="s">
        <v>318</v>
      </c>
      <c r="D144" t="s">
        <v>25</v>
      </c>
      <c r="E144" t="s">
        <v>114</v>
      </c>
    </row>
    <row r="145" spans="3:5" x14ac:dyDescent="0.15">
      <c r="C145" t="s">
        <v>161</v>
      </c>
      <c r="D145" t="s">
        <v>26</v>
      </c>
      <c r="E145" t="s">
        <v>114</v>
      </c>
    </row>
    <row r="146" spans="3:5" x14ac:dyDescent="0.15">
      <c r="C146" t="s">
        <v>162</v>
      </c>
      <c r="D146" t="s">
        <v>27</v>
      </c>
      <c r="E146" t="s">
        <v>114</v>
      </c>
    </row>
    <row r="147" spans="3:5" x14ac:dyDescent="0.15">
      <c r="C147" t="s">
        <v>163</v>
      </c>
      <c r="D147" t="s">
        <v>28</v>
      </c>
      <c r="E147" t="s">
        <v>114</v>
      </c>
    </row>
    <row r="148" spans="3:5" x14ac:dyDescent="0.15">
      <c r="C148" t="s">
        <v>164</v>
      </c>
      <c r="D148" t="s">
        <v>29</v>
      </c>
      <c r="E148" t="s">
        <v>114</v>
      </c>
    </row>
    <row r="149" spans="3:5" x14ac:dyDescent="0.15">
      <c r="C149" t="s">
        <v>165</v>
      </c>
      <c r="D149" t="s">
        <v>30</v>
      </c>
      <c r="E149" t="s">
        <v>114</v>
      </c>
    </row>
    <row r="150" spans="3:5" x14ac:dyDescent="0.15">
      <c r="C150" t="s">
        <v>319</v>
      </c>
      <c r="D150" t="s">
        <v>31</v>
      </c>
      <c r="E150" t="s">
        <v>114</v>
      </c>
    </row>
    <row r="151" spans="3:5" x14ac:dyDescent="0.15">
      <c r="C151" t="s">
        <v>166</v>
      </c>
      <c r="D151" t="s">
        <v>32</v>
      </c>
      <c r="E151" t="s">
        <v>114</v>
      </c>
    </row>
    <row r="152" spans="3:5" x14ac:dyDescent="0.15">
      <c r="C152" t="s">
        <v>167</v>
      </c>
      <c r="D152" t="s">
        <v>33</v>
      </c>
      <c r="E152" t="s">
        <v>114</v>
      </c>
    </row>
    <row r="153" spans="3:5" x14ac:dyDescent="0.15">
      <c r="C153" t="s">
        <v>168</v>
      </c>
      <c r="D153" t="s">
        <v>34</v>
      </c>
      <c r="E153" t="s">
        <v>114</v>
      </c>
    </row>
    <row r="154" spans="3:5" x14ac:dyDescent="0.15">
      <c r="C154" t="s">
        <v>169</v>
      </c>
      <c r="D154" t="s">
        <v>35</v>
      </c>
      <c r="E154" t="s">
        <v>114</v>
      </c>
    </row>
    <row r="155" spans="3:5" x14ac:dyDescent="0.15">
      <c r="C155" t="s">
        <v>170</v>
      </c>
      <c r="D155" t="s">
        <v>36</v>
      </c>
      <c r="E155" t="s">
        <v>114</v>
      </c>
    </row>
    <row r="156" spans="3:5" x14ac:dyDescent="0.15">
      <c r="C156" t="s">
        <v>171</v>
      </c>
      <c r="D156" t="s">
        <v>37</v>
      </c>
      <c r="E156" t="s">
        <v>114</v>
      </c>
    </row>
    <row r="157" spans="3:5" x14ac:dyDescent="0.15">
      <c r="C157" t="s">
        <v>320</v>
      </c>
      <c r="D157" t="s">
        <v>40</v>
      </c>
      <c r="E157" t="s">
        <v>114</v>
      </c>
    </row>
    <row r="158" spans="3:5" x14ac:dyDescent="0.15">
      <c r="C158" t="s">
        <v>321</v>
      </c>
      <c r="D158" t="s">
        <v>41</v>
      </c>
      <c r="E158" t="s">
        <v>114</v>
      </c>
    </row>
    <row r="159" spans="3:5" x14ac:dyDescent="0.15">
      <c r="C159" t="s">
        <v>172</v>
      </c>
      <c r="D159" t="s">
        <v>42</v>
      </c>
      <c r="E159" t="s">
        <v>114</v>
      </c>
    </row>
    <row r="160" spans="3:5" x14ac:dyDescent="0.15">
      <c r="C160" t="s">
        <v>173</v>
      </c>
      <c r="D160" t="s">
        <v>43</v>
      </c>
      <c r="E160" t="s">
        <v>114</v>
      </c>
    </row>
    <row r="161" spans="3:5" x14ac:dyDescent="0.15">
      <c r="C161" t="s">
        <v>174</v>
      </c>
      <c r="D161" t="s">
        <v>44</v>
      </c>
      <c r="E161" t="s">
        <v>114</v>
      </c>
    </row>
    <row r="162" spans="3:5" x14ac:dyDescent="0.15">
      <c r="C162" t="s">
        <v>175</v>
      </c>
      <c r="D162" t="s">
        <v>45</v>
      </c>
      <c r="E162" t="s">
        <v>114</v>
      </c>
    </row>
    <row r="163" spans="3:5" x14ac:dyDescent="0.15">
      <c r="C163" t="s">
        <v>322</v>
      </c>
      <c r="D163" t="s">
        <v>46</v>
      </c>
      <c r="E163" t="s">
        <v>114</v>
      </c>
    </row>
    <row r="164" spans="3:5" x14ac:dyDescent="0.15">
      <c r="C164" t="s">
        <v>176</v>
      </c>
      <c r="D164" t="s">
        <v>47</v>
      </c>
      <c r="E164" t="s">
        <v>114</v>
      </c>
    </row>
    <row r="165" spans="3:5" x14ac:dyDescent="0.15">
      <c r="C165" t="s">
        <v>323</v>
      </c>
      <c r="D165" t="s">
        <v>48</v>
      </c>
      <c r="E165" t="s">
        <v>114</v>
      </c>
    </row>
    <row r="166" spans="3:5" x14ac:dyDescent="0.15">
      <c r="C166" t="s">
        <v>177</v>
      </c>
      <c r="D166" t="s">
        <v>49</v>
      </c>
      <c r="E166" t="s">
        <v>114</v>
      </c>
    </row>
    <row r="167" spans="3:5" x14ac:dyDescent="0.15">
      <c r="C167" t="s">
        <v>178</v>
      </c>
      <c r="D167" t="s">
        <v>51</v>
      </c>
      <c r="E167" t="s">
        <v>114</v>
      </c>
    </row>
    <row r="168" spans="3:5" x14ac:dyDescent="0.15">
      <c r="C168" t="s">
        <v>179</v>
      </c>
      <c r="D168" t="s">
        <v>52</v>
      </c>
      <c r="E168" t="s">
        <v>114</v>
      </c>
    </row>
    <row r="169" spans="3:5" x14ac:dyDescent="0.15">
      <c r="C169" t="s">
        <v>324</v>
      </c>
      <c r="D169" t="s">
        <v>142</v>
      </c>
      <c r="E169" t="s">
        <v>114</v>
      </c>
    </row>
    <row r="170" spans="3:5" x14ac:dyDescent="0.15">
      <c r="C170" t="s">
        <v>180</v>
      </c>
      <c r="D170" t="s">
        <v>54</v>
      </c>
      <c r="E170" t="s">
        <v>114</v>
      </c>
    </row>
    <row r="171" spans="3:5" x14ac:dyDescent="0.15">
      <c r="C171" t="s">
        <v>181</v>
      </c>
      <c r="D171" t="s">
        <v>55</v>
      </c>
      <c r="E171" t="s">
        <v>114</v>
      </c>
    </row>
    <row r="172" spans="3:5" x14ac:dyDescent="0.15">
      <c r="C172" t="s">
        <v>182</v>
      </c>
      <c r="D172" t="s">
        <v>56</v>
      </c>
      <c r="E172" t="s">
        <v>114</v>
      </c>
    </row>
    <row r="173" spans="3:5" x14ac:dyDescent="0.15">
      <c r="C173" t="s">
        <v>183</v>
      </c>
      <c r="D173" t="s">
        <v>57</v>
      </c>
      <c r="E173" t="s">
        <v>114</v>
      </c>
    </row>
    <row r="174" spans="3:5" x14ac:dyDescent="0.15">
      <c r="C174" t="s">
        <v>325</v>
      </c>
      <c r="D174" t="s">
        <v>184</v>
      </c>
      <c r="E174" t="s">
        <v>114</v>
      </c>
    </row>
    <row r="175" spans="3:5" x14ac:dyDescent="0.15">
      <c r="C175" t="s">
        <v>185</v>
      </c>
      <c r="D175" t="s">
        <v>150</v>
      </c>
      <c r="E175" t="s">
        <v>114</v>
      </c>
    </row>
    <row r="176" spans="3:5" x14ac:dyDescent="0.15">
      <c r="C176" t="s">
        <v>186</v>
      </c>
      <c r="D176" t="s">
        <v>58</v>
      </c>
      <c r="E176" t="s">
        <v>114</v>
      </c>
    </row>
    <row r="177" spans="3:5" x14ac:dyDescent="0.15">
      <c r="C177" t="s">
        <v>187</v>
      </c>
      <c r="D177" t="s">
        <v>153</v>
      </c>
      <c r="E177" t="s">
        <v>114</v>
      </c>
    </row>
    <row r="178" spans="3:5" x14ac:dyDescent="0.15">
      <c r="C178" t="s">
        <v>188</v>
      </c>
      <c r="D178" t="s">
        <v>61</v>
      </c>
      <c r="E178" t="s">
        <v>114</v>
      </c>
    </row>
    <row r="179" spans="3:5" x14ac:dyDescent="0.15">
      <c r="C179" t="s">
        <v>326</v>
      </c>
      <c r="D179" t="s">
        <v>189</v>
      </c>
      <c r="E179" t="s">
        <v>114</v>
      </c>
    </row>
    <row r="180" spans="3:5" x14ac:dyDescent="0.15">
      <c r="C180" t="s">
        <v>190</v>
      </c>
      <c r="D180" t="s">
        <v>63</v>
      </c>
      <c r="E180" t="s">
        <v>114</v>
      </c>
    </row>
    <row r="181" spans="3:5" x14ac:dyDescent="0.15">
      <c r="C181" t="s">
        <v>191</v>
      </c>
      <c r="D181" t="s">
        <v>64</v>
      </c>
      <c r="E181" t="s">
        <v>114</v>
      </c>
    </row>
    <row r="182" spans="3:5" x14ac:dyDescent="0.15">
      <c r="C182" t="s">
        <v>327</v>
      </c>
      <c r="D182" t="s">
        <v>192</v>
      </c>
      <c r="E182" t="s">
        <v>114</v>
      </c>
    </row>
    <row r="183" spans="3:5" x14ac:dyDescent="0.15">
      <c r="C183" t="s">
        <v>193</v>
      </c>
      <c r="D183" t="s">
        <v>66</v>
      </c>
      <c r="E183" t="s">
        <v>114</v>
      </c>
    </row>
    <row r="184" spans="3:5" x14ac:dyDescent="0.15">
      <c r="C184" t="s">
        <v>194</v>
      </c>
      <c r="D184" t="s">
        <v>160</v>
      </c>
      <c r="E184" t="s">
        <v>114</v>
      </c>
    </row>
    <row r="185" spans="3:5" x14ac:dyDescent="0.15">
      <c r="C185" t="s">
        <v>195</v>
      </c>
      <c r="D185" t="s">
        <v>196</v>
      </c>
      <c r="E185" t="s">
        <v>197</v>
      </c>
    </row>
    <row r="186" spans="3:5" x14ac:dyDescent="0.15">
      <c r="C186" t="s">
        <v>198</v>
      </c>
      <c r="D186" t="s">
        <v>199</v>
      </c>
      <c r="E186" t="s">
        <v>197</v>
      </c>
    </row>
    <row r="187" spans="3:5" x14ac:dyDescent="0.15">
      <c r="C187" t="s">
        <v>200</v>
      </c>
      <c r="D187" t="s">
        <v>201</v>
      </c>
      <c r="E187" t="s">
        <v>197</v>
      </c>
    </row>
    <row r="188" spans="3:5" x14ac:dyDescent="0.15">
      <c r="C188" t="s">
        <v>202</v>
      </c>
      <c r="D188" t="s">
        <v>203</v>
      </c>
      <c r="E188" t="s">
        <v>197</v>
      </c>
    </row>
    <row r="189" spans="3:5" x14ac:dyDescent="0.15">
      <c r="C189" t="s">
        <v>204</v>
      </c>
      <c r="D189" t="s">
        <v>205</v>
      </c>
      <c r="E189" t="s">
        <v>197</v>
      </c>
    </row>
    <row r="190" spans="3:5" x14ac:dyDescent="0.15">
      <c r="C190" t="s">
        <v>328</v>
      </c>
      <c r="D190" t="s">
        <v>206</v>
      </c>
      <c r="E190" t="s">
        <v>197</v>
      </c>
    </row>
    <row r="191" spans="3:5" x14ac:dyDescent="0.15">
      <c r="C191" t="s">
        <v>329</v>
      </c>
      <c r="D191" t="s">
        <v>207</v>
      </c>
      <c r="E191" t="s">
        <v>197</v>
      </c>
    </row>
    <row r="192" spans="3:5" x14ac:dyDescent="0.15">
      <c r="C192" t="s">
        <v>330</v>
      </c>
      <c r="D192" t="s">
        <v>208</v>
      </c>
      <c r="E192" t="s">
        <v>197</v>
      </c>
    </row>
    <row r="193" spans="3:5" x14ac:dyDescent="0.15">
      <c r="C193" t="s">
        <v>209</v>
      </c>
      <c r="D193" t="s">
        <v>210</v>
      </c>
      <c r="E193" t="s">
        <v>197</v>
      </c>
    </row>
    <row r="194" spans="3:5" x14ac:dyDescent="0.15">
      <c r="C194" t="s">
        <v>331</v>
      </c>
      <c r="D194" t="s">
        <v>211</v>
      </c>
      <c r="E194" t="s">
        <v>197</v>
      </c>
    </row>
    <row r="195" spans="3:5" x14ac:dyDescent="0.15">
      <c r="C195" t="s">
        <v>332</v>
      </c>
      <c r="D195" t="s">
        <v>212</v>
      </c>
      <c r="E195" t="s">
        <v>213</v>
      </c>
    </row>
    <row r="196" spans="3:5" x14ac:dyDescent="0.15">
      <c r="C196" t="s">
        <v>333</v>
      </c>
      <c r="D196" t="s">
        <v>214</v>
      </c>
      <c r="E196" t="s">
        <v>213</v>
      </c>
    </row>
    <row r="197" spans="3:5" x14ac:dyDescent="0.15">
      <c r="C197" t="s">
        <v>334</v>
      </c>
      <c r="D197" t="s">
        <v>215</v>
      </c>
      <c r="E197" t="s">
        <v>114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都道府県用</vt:lpstr>
      <vt:lpstr>参照用</vt:lpstr>
      <vt:lpstr>都道府県用!Print_Area</vt:lpstr>
      <vt:lpstr>廃紙理由</vt:lpstr>
    </vt:vector>
  </TitlesOfParts>
  <Company>独立行政法人　日本学生支援機構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（都道府県等用）R8学割証調書</dc:title>
  <dc:creator>JASSO</dc:creator>
  <cp:lastPrinted>2026-09-14T06:09:51Z</cp:lastPrinted>
  <dcterms:created xsi:type="dcterms:W3CDTF">2005-08-25T04:28:49Z</dcterms:created>
  <dcterms:modified xsi:type="dcterms:W3CDTF">2026-10-07T05:20:25Z</dcterms:modified>
</cp:coreProperties>
</file>