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30.0.5\海外留学支援課\大学院学位取得型\2022年度（令和４年度）\2022手続の手引\03 ホームページ\（次回要更新）修正版\"/>
    </mc:Choice>
  </mc:AlternateContent>
  <bookViews>
    <workbookView xWindow="0" yWindow="0" windowWidth="28800" windowHeight="12465" tabRatio="506" activeTab="3"/>
  </bookViews>
  <sheets>
    <sheet name="為替レート" sheetId="85" r:id="rId1"/>
    <sheet name="様式4-1 (記入例)授業料申請" sheetId="96" r:id="rId2"/>
    <sheet name="様式4-1 (記入例)確定後の変更" sheetId="100" r:id="rId3"/>
    <sheet name="様式4-1" sheetId="101" r:id="rId4"/>
    <sheet name="様式4-2" sheetId="86" r:id="rId5"/>
    <sheet name="様式4-3" sheetId="98" r:id="rId6"/>
    <sheet name="様式4-4" sheetId="99" r:id="rId7"/>
  </sheets>
  <externalReferences>
    <externalReference r:id="rId8"/>
  </externalReferences>
  <definedNames>
    <definedName name="_xlnm._FilterDatabase" localSheetId="3" hidden="1">'様式4-1'!$E$56:$L$56</definedName>
    <definedName name="_xlnm._FilterDatabase" localSheetId="2" hidden="1">'様式4-1 (記入例)確定後の変更'!$E$73:$L$73</definedName>
    <definedName name="_xlnm._FilterDatabase" localSheetId="1" hidden="1">'様式4-1 (記入例)授業料申請'!$E$70:$L$70</definedName>
    <definedName name="_xlnm._FilterDatabase" localSheetId="4" hidden="1">'様式4-2'!#REF!</definedName>
    <definedName name="_xlnm._FilterDatabase" localSheetId="5" hidden="1">'様式4-3'!#REF!</definedName>
    <definedName name="_xlnm._FilterDatabase" localSheetId="6" hidden="1">'様式4-4'!#REF!</definedName>
    <definedName name="_Toc66734083" localSheetId="0">為替レート!$A$1</definedName>
    <definedName name="A" localSheetId="3">#REF!</definedName>
    <definedName name="A" localSheetId="2">#REF!</definedName>
    <definedName name="A" localSheetId="1">#REF!</definedName>
    <definedName name="A" localSheetId="4">#REF!</definedName>
    <definedName name="A" localSheetId="5">#REF!</definedName>
    <definedName name="A" localSheetId="6">#REF!</definedName>
    <definedName name="A">#REF!</definedName>
    <definedName name="Ｋ" localSheetId="3">#REF!</definedName>
    <definedName name="Ｋ" localSheetId="2">#REF!</definedName>
    <definedName name="Ｋ" localSheetId="1">#REF!</definedName>
    <definedName name="Ｋ" localSheetId="4">#REF!</definedName>
    <definedName name="Ｋ" localSheetId="5">#REF!</definedName>
    <definedName name="Ｋ" localSheetId="6">#REF!</definedName>
    <definedName name="Ｋ">#REF!</definedName>
    <definedName name="_xlnm.Print_Area" localSheetId="0">為替レート!$A$1:$E$39</definedName>
    <definedName name="_xlnm.Print_Area" localSheetId="3">'様式4-1'!$A$1:$AF$114</definedName>
    <definedName name="_xlnm.Print_Area" localSheetId="2">'様式4-1 (記入例)確定後の変更'!$A$18:$AF$131</definedName>
    <definedName name="_xlnm.Print_Area" localSheetId="1">'様式4-1 (記入例)授業料申請'!$A$15:$AF$128</definedName>
    <definedName name="_xlnm.Print_Area" localSheetId="4">'様式4-2'!$A$1:$AF$49</definedName>
    <definedName name="_xlnm.Print_Area" localSheetId="5">'様式4-3'!$A$1:$AF$49</definedName>
    <definedName name="_xlnm.Print_Area" localSheetId="6">'様式4-4'!$A$1:$AF$49</definedName>
    <definedName name="_xlnm.Print_Area">#REF!</definedName>
    <definedName name="_xlnm.Print_Titles" localSheetId="3">'様式4-1'!$6:$10</definedName>
    <definedName name="_xlnm.Print_Titles" localSheetId="2">'様式4-1 (記入例)確定後の変更'!$23:$27</definedName>
    <definedName name="_xlnm.Print_Titles" localSheetId="1">'様式4-1 (記入例)授業料申請'!$20:$24</definedName>
    <definedName name="_xlnm.Print_Titles" localSheetId="4">'様式4-2'!$3:$3</definedName>
    <definedName name="_xlnm.Print_Titles" localSheetId="5">'様式4-3'!$3:$3</definedName>
    <definedName name="_xlnm.Print_Titles" localSheetId="6">'様式4-4'!$3:$3</definedName>
    <definedName name="開始・終了月" localSheetId="3">#REF!</definedName>
    <definedName name="開始・終了月" localSheetId="2">#REF!</definedName>
    <definedName name="開始・終了月" localSheetId="1">#REF!</definedName>
    <definedName name="開始・終了月" localSheetId="4">#REF!</definedName>
    <definedName name="開始・終了月" localSheetId="5">#REF!</definedName>
    <definedName name="開始・終了月" localSheetId="6">#REF!</definedName>
    <definedName name="開始・終了月">#REF!</definedName>
    <definedName name="国公立設置形態" localSheetId="3">#REF!</definedName>
    <definedName name="国公立設置形態" localSheetId="2">#REF!</definedName>
    <definedName name="国公立設置形態" localSheetId="1">#REF!</definedName>
    <definedName name="国公立設置形態" localSheetId="4">#REF!</definedName>
    <definedName name="国公立設置形態" localSheetId="5">#REF!</definedName>
    <definedName name="国公立設置形態" localSheetId="6">#REF!</definedName>
    <definedName name="国公立設置形態">#REF!</definedName>
    <definedName name="国地域" localSheetId="3">#REF!</definedName>
    <definedName name="国地域" localSheetId="2">#REF!</definedName>
    <definedName name="国地域" localSheetId="1">#REF!</definedName>
    <definedName name="国地域" localSheetId="4">#REF!</definedName>
    <definedName name="国地域" localSheetId="5">#REF!</definedName>
    <definedName name="国地域" localSheetId="6">#REF!</definedName>
    <definedName name="国地域">#REF!</definedName>
    <definedName name="国名">[1]国名!$A$2:$A$180</definedName>
    <definedName name="支給対象月数" localSheetId="3">#REF!</definedName>
    <definedName name="支給対象月数" localSheetId="2">#REF!</definedName>
    <definedName name="支給対象月数" localSheetId="1">#REF!</definedName>
    <definedName name="支給対象月数" localSheetId="4">#REF!</definedName>
    <definedName name="支給対象月数" localSheetId="5">#REF!</definedName>
    <definedName name="支給対象月数" localSheetId="6">#REF!</definedName>
    <definedName name="支給対象月数">#REF!</definedName>
    <definedName name="申請書・データ提出日" localSheetId="3">#REF!</definedName>
    <definedName name="申請書・データ提出日" localSheetId="2">#REF!</definedName>
    <definedName name="申請書・データ提出日" localSheetId="1">#REF!</definedName>
    <definedName name="申請書・データ提出日" localSheetId="4">#REF!</definedName>
    <definedName name="申請書・データ提出日" localSheetId="5">#REF!</definedName>
    <definedName name="申請書・データ提出日" localSheetId="6">#REF!</definedName>
    <definedName name="申請書・データ提出日">#REF!</definedName>
    <definedName name="大学コード" localSheetId="3">#REF!</definedName>
    <definedName name="大学コード" localSheetId="2">#REF!</definedName>
    <definedName name="大学コード" localSheetId="1">#REF!</definedName>
    <definedName name="大学コード" localSheetId="4">#REF!</definedName>
    <definedName name="大学コード" localSheetId="5">#REF!</definedName>
    <definedName name="大学コード" localSheetId="6">#REF!</definedName>
    <definedName name="大学コード">#REF!</definedName>
    <definedName name="有無" localSheetId="3">#REF!</definedName>
    <definedName name="有無" localSheetId="2">#REF!</definedName>
    <definedName name="有無" localSheetId="1">#REF!</definedName>
    <definedName name="有無" localSheetId="4">#REF!</definedName>
    <definedName name="有無" localSheetId="5">#REF!</definedName>
    <definedName name="有無" localSheetId="6">#REF!</definedName>
    <definedName name="有無">#REF!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1" i="100" l="1"/>
  <c r="T82" i="101" l="1"/>
  <c r="T99" i="100"/>
  <c r="T96" i="96"/>
  <c r="Y11" i="99" l="1"/>
  <c r="J11" i="99"/>
  <c r="J10" i="99"/>
  <c r="AA9" i="99"/>
  <c r="V9" i="99"/>
  <c r="O9" i="99"/>
  <c r="J9" i="99"/>
  <c r="J8" i="99"/>
  <c r="V7" i="99"/>
  <c r="J7" i="99"/>
  <c r="Y11" i="98"/>
  <c r="J11" i="98"/>
  <c r="J10" i="98"/>
  <c r="AA9" i="98"/>
  <c r="V9" i="98"/>
  <c r="O9" i="98"/>
  <c r="J9" i="98"/>
  <c r="J8" i="98"/>
  <c r="V7" i="98"/>
  <c r="J7" i="98"/>
  <c r="AA9" i="86"/>
  <c r="V9" i="86"/>
  <c r="O9" i="86"/>
  <c r="Y11" i="86"/>
  <c r="J11" i="86"/>
  <c r="J10" i="86"/>
  <c r="J8" i="86"/>
  <c r="J9" i="86"/>
  <c r="V7" i="86"/>
  <c r="J7" i="86"/>
  <c r="Q113" i="101" l="1"/>
  <c r="J113" i="101"/>
  <c r="Q112" i="101"/>
  <c r="J112" i="101"/>
  <c r="Q111" i="101"/>
  <c r="J111" i="101"/>
  <c r="J110" i="101"/>
  <c r="J109" i="101"/>
  <c r="U101" i="101"/>
  <c r="K99" i="101"/>
  <c r="K98" i="101"/>
  <c r="T97" i="101"/>
  <c r="M97" i="101"/>
  <c r="K97" i="101"/>
  <c r="T91" i="101"/>
  <c r="M91" i="101"/>
  <c r="K91" i="101"/>
  <c r="K90" i="101"/>
  <c r="M82" i="101"/>
  <c r="K82" i="101"/>
  <c r="K81" i="101"/>
  <c r="K77" i="101"/>
  <c r="T73" i="101"/>
  <c r="S56" i="101"/>
  <c r="U100" i="101" s="1"/>
  <c r="G56" i="101"/>
  <c r="AG52" i="101"/>
  <c r="O52" i="101" s="1"/>
  <c r="AB47" i="101"/>
  <c r="AB46" i="101"/>
  <c r="AB45" i="101"/>
  <c r="AB44" i="101"/>
  <c r="AB43" i="101"/>
  <c r="AB34" i="101"/>
  <c r="AB33" i="101"/>
  <c r="AB32" i="101"/>
  <c r="AB31" i="101"/>
  <c r="AB35" i="101" s="1"/>
  <c r="AB30" i="101"/>
  <c r="AB29" i="101"/>
  <c r="AB28" i="101"/>
  <c r="AB27" i="101"/>
  <c r="AB26" i="101"/>
  <c r="AB25" i="101"/>
  <c r="AB24" i="101"/>
  <c r="AB23" i="101"/>
  <c r="Q130" i="100"/>
  <c r="J130" i="100"/>
  <c r="Q129" i="100"/>
  <c r="J129" i="100"/>
  <c r="Q128" i="100"/>
  <c r="J128" i="100"/>
  <c r="Q127" i="100"/>
  <c r="J127" i="100"/>
  <c r="J126" i="100"/>
  <c r="U118" i="100"/>
  <c r="K116" i="100"/>
  <c r="K115" i="100"/>
  <c r="T114" i="100"/>
  <c r="M114" i="100"/>
  <c r="Q126" i="100" s="1"/>
  <c r="K114" i="100"/>
  <c r="T108" i="100"/>
  <c r="M108" i="100"/>
  <c r="K108" i="100"/>
  <c r="K107" i="100"/>
  <c r="M99" i="100"/>
  <c r="K99" i="100"/>
  <c r="K98" i="100"/>
  <c r="K94" i="100"/>
  <c r="T90" i="100"/>
  <c r="S73" i="100"/>
  <c r="U117" i="100" s="1"/>
  <c r="G73" i="100"/>
  <c r="AG69" i="100"/>
  <c r="O69" i="100" s="1"/>
  <c r="AB64" i="100"/>
  <c r="AB63" i="100"/>
  <c r="AB62" i="100"/>
  <c r="AB61" i="100"/>
  <c r="AB60" i="100"/>
  <c r="AB51" i="100"/>
  <c r="AB50" i="100"/>
  <c r="AB49" i="100"/>
  <c r="AB48" i="100"/>
  <c r="AB47" i="100"/>
  <c r="AB46" i="100"/>
  <c r="AB45" i="100"/>
  <c r="AB44" i="100"/>
  <c r="AB43" i="100"/>
  <c r="AB42" i="100"/>
  <c r="AB41" i="100"/>
  <c r="AB40" i="100"/>
  <c r="O54" i="101" l="1"/>
  <c r="T99" i="101" s="1"/>
  <c r="AB36" i="101"/>
  <c r="AB38" i="101" s="1"/>
  <c r="M98" i="101"/>
  <c r="M100" i="101" s="1"/>
  <c r="T98" i="101"/>
  <c r="Q109" i="101"/>
  <c r="Q110" i="101" s="1"/>
  <c r="AB52" i="100"/>
  <c r="AB53" i="100" s="1"/>
  <c r="AB55" i="100" s="1"/>
  <c r="T116" i="100"/>
  <c r="T115" i="100"/>
  <c r="M115" i="100"/>
  <c r="M117" i="100" s="1"/>
  <c r="M116" i="100"/>
  <c r="M118" i="100" s="1"/>
  <c r="T111" i="96"/>
  <c r="U115" i="96"/>
  <c r="AB60" i="96"/>
  <c r="AB59" i="96"/>
  <c r="AB58" i="96"/>
  <c r="AB57" i="96"/>
  <c r="AB61" i="96" s="1"/>
  <c r="M99" i="101" l="1"/>
  <c r="M101" i="101" s="1"/>
  <c r="M102" i="101"/>
  <c r="M103" i="101" s="1"/>
  <c r="W102" i="101"/>
  <c r="M119" i="100"/>
  <c r="M120" i="100" s="1"/>
  <c r="W119" i="100"/>
  <c r="M105" i="96"/>
  <c r="M96" i="96"/>
  <c r="Q127" i="96" l="1"/>
  <c r="J127" i="96"/>
  <c r="Q126" i="96"/>
  <c r="J126" i="96"/>
  <c r="J125" i="96"/>
  <c r="J124" i="96"/>
  <c r="J123" i="96"/>
  <c r="K113" i="96"/>
  <c r="K112" i="96"/>
  <c r="M111" i="96"/>
  <c r="Q123" i="96" s="1"/>
  <c r="Q124" i="96" s="1"/>
  <c r="Q125" i="96" s="1"/>
  <c r="K111" i="96"/>
  <c r="T105" i="96"/>
  <c r="K105" i="96"/>
  <c r="K104" i="96"/>
  <c r="K96" i="96"/>
  <c r="K95" i="96"/>
  <c r="K91" i="96"/>
  <c r="T87" i="96"/>
  <c r="S70" i="96"/>
  <c r="U114" i="96" s="1"/>
  <c r="G70" i="96"/>
  <c r="AG66" i="96"/>
  <c r="O66" i="96" s="1"/>
  <c r="O68" i="96" s="1"/>
  <c r="AB48" i="96"/>
  <c r="AB47" i="96"/>
  <c r="AB46" i="96"/>
  <c r="AB45" i="96"/>
  <c r="AB42" i="96"/>
  <c r="AB41" i="96"/>
  <c r="AB40" i="96"/>
  <c r="AB39" i="96"/>
  <c r="AB38" i="96"/>
  <c r="AB37" i="96"/>
  <c r="AB43" i="96" l="1"/>
  <c r="T112" i="96"/>
  <c r="T113" i="96"/>
  <c r="AB44" i="96"/>
  <c r="AB50" i="96" s="1"/>
  <c r="AB49" i="96"/>
  <c r="M113" i="96"/>
  <c r="M115" i="96" s="1"/>
  <c r="M112" i="96"/>
  <c r="M114" i="96" s="1"/>
  <c r="W116" i="96" l="1"/>
  <c r="AB52" i="96"/>
  <c r="M116" i="96" l="1"/>
  <c r="M117" i="96" s="1"/>
</calcChain>
</file>

<file path=xl/sharedStrings.xml><?xml version="1.0" encoding="utf-8"?>
<sst xmlns="http://schemas.openxmlformats.org/spreadsheetml/2006/main" count="1042" uniqueCount="267">
  <si>
    <t>個人番号</t>
    <rPh sb="0" eb="2">
      <t>コジン</t>
    </rPh>
    <rPh sb="2" eb="4">
      <t>バンゴウ</t>
    </rPh>
    <phoneticPr fontId="5"/>
  </si>
  <si>
    <t>氏名</t>
    <rPh sb="0" eb="2">
      <t>シメイ</t>
    </rPh>
    <phoneticPr fontId="5"/>
  </si>
  <si>
    <t>取りまとめ大学名</t>
    <rPh sb="0" eb="1">
      <t>ト</t>
    </rPh>
    <rPh sb="5" eb="7">
      <t>ダイガク</t>
    </rPh>
    <rPh sb="7" eb="8">
      <t>メイ</t>
    </rPh>
    <phoneticPr fontId="5"/>
  </si>
  <si>
    <t>　</t>
    <phoneticPr fontId="5"/>
  </si>
  <si>
    <t>年</t>
    <rPh sb="0" eb="1">
      <t>ネン</t>
    </rPh>
    <phoneticPr fontId="5"/>
  </si>
  <si>
    <t>月</t>
    <rPh sb="0" eb="1">
      <t>ツキ</t>
    </rPh>
    <phoneticPr fontId="5"/>
  </si>
  <si>
    <t>日</t>
    <rPh sb="0" eb="1">
      <t>ニチ</t>
    </rPh>
    <phoneticPr fontId="5"/>
  </si>
  <si>
    <t>独立行政法人日本学生支援機構 理事長 殿</t>
    <rPh sb="0" eb="14">
      <t>ドク</t>
    </rPh>
    <rPh sb="15" eb="18">
      <t>リジチョウ</t>
    </rPh>
    <rPh sb="19" eb="20">
      <t>ドノ</t>
    </rPh>
    <phoneticPr fontId="5"/>
  </si>
  <si>
    <t>氏　　名</t>
    <rPh sb="0" eb="1">
      <t>シ</t>
    </rPh>
    <rPh sb="3" eb="4">
      <t>ナ</t>
    </rPh>
    <phoneticPr fontId="5"/>
  </si>
  <si>
    <t>国内連絡人名又は取りまとめ大学名</t>
  </si>
  <si>
    <t>りんかい大学</t>
    <phoneticPr fontId="5"/>
  </si>
  <si>
    <t>　　標記について、下記のとおり申請します。</t>
    <rPh sb="2" eb="4">
      <t>ヒョウキ</t>
    </rPh>
    <rPh sb="15" eb="17">
      <t>シンセイ</t>
    </rPh>
    <phoneticPr fontId="5"/>
  </si>
  <si>
    <t>記</t>
    <rPh sb="0" eb="1">
      <t>キ</t>
    </rPh>
    <phoneticPr fontId="5"/>
  </si>
  <si>
    <t>留学先大学（英字）</t>
    <rPh sb="0" eb="2">
      <t>リュウガク</t>
    </rPh>
    <rPh sb="2" eb="3">
      <t>サキ</t>
    </rPh>
    <rPh sb="3" eb="4">
      <t>ダイ</t>
    </rPh>
    <rPh sb="4" eb="5">
      <t>ガク</t>
    </rPh>
    <rPh sb="6" eb="8">
      <t>エイジ</t>
    </rPh>
    <phoneticPr fontId="5"/>
  </si>
  <si>
    <t>留学先国・地域名</t>
    <rPh sb="0" eb="2">
      <t>リュウガク</t>
    </rPh>
    <rPh sb="2" eb="3">
      <t>サキ</t>
    </rPh>
    <rPh sb="3" eb="4">
      <t>クニ</t>
    </rPh>
    <rPh sb="5" eb="8">
      <t>チイキメイ</t>
    </rPh>
    <phoneticPr fontId="5"/>
  </si>
  <si>
    <t>都市名</t>
    <rPh sb="0" eb="3">
      <t>トシメイ</t>
    </rPh>
    <phoneticPr fontId="5"/>
  </si>
  <si>
    <t>月　</t>
    <rPh sb="0" eb="1">
      <t>ツキ</t>
    </rPh>
    <phoneticPr fontId="5"/>
  </si>
  <si>
    <t>円</t>
    <rPh sb="0" eb="1">
      <t>エン</t>
    </rPh>
    <phoneticPr fontId="5"/>
  </si>
  <si>
    <t>１．派遣学生基本情報</t>
    <rPh sb="2" eb="4">
      <t>ハケン</t>
    </rPh>
    <rPh sb="4" eb="6">
      <t>ガクセイ</t>
    </rPh>
    <rPh sb="6" eb="8">
      <t>キホン</t>
    </rPh>
    <rPh sb="8" eb="10">
      <t>ジョウホウ</t>
    </rPh>
    <phoneticPr fontId="5"/>
  </si>
  <si>
    <t>支援期間</t>
    <rPh sb="0" eb="2">
      <t>シエン</t>
    </rPh>
    <rPh sb="2" eb="4">
      <t>キカン</t>
    </rPh>
    <phoneticPr fontId="5"/>
  </si>
  <si>
    <t>～</t>
  </si>
  <si>
    <t>月</t>
    <rPh sb="0" eb="1">
      <t>ガツ</t>
    </rPh>
    <phoneticPr fontId="5"/>
  </si>
  <si>
    <t>回目</t>
    <rPh sb="0" eb="2">
      <t>カイメ</t>
    </rPh>
    <phoneticPr fontId="5"/>
  </si>
  <si>
    <t>（</t>
    <phoneticPr fontId="5"/>
  </si>
  <si>
    <t>）</t>
    <phoneticPr fontId="5"/>
  </si>
  <si>
    <t>①合計</t>
    <rPh sb="1" eb="3">
      <t>ゴウケイ</t>
    </rPh>
    <phoneticPr fontId="5"/>
  </si>
  <si>
    <t>②合計</t>
    <rPh sb="1" eb="3">
      <t>ゴウケイ</t>
    </rPh>
    <phoneticPr fontId="5"/>
  </si>
  <si>
    <t>2021年度分</t>
    <phoneticPr fontId="5"/>
  </si>
  <si>
    <t>③合計</t>
    <rPh sb="1" eb="3">
      <t>ゴウケイ</t>
    </rPh>
    <phoneticPr fontId="5"/>
  </si>
  <si>
    <t>学年</t>
    <rPh sb="0" eb="2">
      <t>ガクネン</t>
    </rPh>
    <phoneticPr fontId="5"/>
  </si>
  <si>
    <t>回数</t>
    <rPh sb="0" eb="2">
      <t>カイスウ</t>
    </rPh>
    <phoneticPr fontId="5"/>
  </si>
  <si>
    <t>振込月/返納月</t>
    <rPh sb="0" eb="2">
      <t>フリコミ</t>
    </rPh>
    <rPh sb="2" eb="3">
      <t>ツキ</t>
    </rPh>
    <rPh sb="4" eb="6">
      <t>ヘンノウ</t>
    </rPh>
    <rPh sb="6" eb="7">
      <t>ツキ</t>
    </rPh>
    <phoneticPr fontId="5"/>
  </si>
  <si>
    <t>支給/返納</t>
    <rPh sb="3" eb="5">
      <t>ヘンノウ</t>
    </rPh>
    <phoneticPr fontId="5"/>
  </si>
  <si>
    <t>支給額/返納額</t>
    <rPh sb="0" eb="3">
      <t>シキュウガク</t>
    </rPh>
    <rPh sb="4" eb="6">
      <t>ヘンノウ</t>
    </rPh>
    <rPh sb="6" eb="7">
      <t>ガク</t>
    </rPh>
    <phoneticPr fontId="5"/>
  </si>
  <si>
    <t>通貨コード</t>
    <rPh sb="0" eb="2">
      <t>ツウカ</t>
    </rPh>
    <phoneticPr fontId="5"/>
  </si>
  <si>
    <t>～</t>
    <phoneticPr fontId="5"/>
  </si>
  <si>
    <t>（</t>
    <phoneticPr fontId="5"/>
  </si>
  <si>
    <t>か</t>
    <phoneticPr fontId="5"/>
  </si>
  <si>
    <t>月</t>
    <rPh sb="0" eb="1">
      <t>ゲツ</t>
    </rPh>
    <phoneticPr fontId="5"/>
  </si>
  <si>
    <t>）</t>
    <phoneticPr fontId="5"/>
  </si>
  <si>
    <t>内訳</t>
    <rPh sb="0" eb="2">
      <t>ウチワケ</t>
    </rPh>
    <phoneticPr fontId="5"/>
  </si>
  <si>
    <t>2022年4月～2023年3月までの月数</t>
    <rPh sb="4" eb="5">
      <t>ネン</t>
    </rPh>
    <rPh sb="6" eb="7">
      <t>ガツ</t>
    </rPh>
    <rPh sb="12" eb="13">
      <t>ネン</t>
    </rPh>
    <rPh sb="14" eb="15">
      <t>ガツ</t>
    </rPh>
    <rPh sb="18" eb="20">
      <t>ツキスウ</t>
    </rPh>
    <phoneticPr fontId="5"/>
  </si>
  <si>
    <t>通貨単位</t>
    <rPh sb="0" eb="2">
      <t>ツウカ</t>
    </rPh>
    <rPh sb="2" eb="4">
      <t>タンイ</t>
    </rPh>
    <phoneticPr fontId="5"/>
  </si>
  <si>
    <t>2022年度円換算率</t>
    <rPh sb="4" eb="6">
      <t>ネンド</t>
    </rPh>
    <rPh sb="6" eb="9">
      <t>エンカンサン</t>
    </rPh>
    <rPh sb="9" eb="10">
      <t>リツ</t>
    </rPh>
    <phoneticPr fontId="5"/>
  </si>
  <si>
    <t>合計</t>
    <rPh sb="0" eb="2">
      <t>ゴウケイ</t>
    </rPh>
    <phoneticPr fontId="5"/>
  </si>
  <si>
    <t>申請日</t>
    <rPh sb="0" eb="2">
      <t>シンセイ</t>
    </rPh>
    <rPh sb="2" eb="3">
      <t>ビ</t>
    </rPh>
    <phoneticPr fontId="5"/>
  </si>
  <si>
    <t>学期名等</t>
    <rPh sb="0" eb="2">
      <t>ガッキ</t>
    </rPh>
    <rPh sb="2" eb="3">
      <t>メイ</t>
    </rPh>
    <rPh sb="3" eb="4">
      <t>トウ</t>
    </rPh>
    <phoneticPr fontId="5"/>
  </si>
  <si>
    <t>対象期間</t>
    <rPh sb="0" eb="2">
      <t>タイショウ</t>
    </rPh>
    <rPh sb="2" eb="4">
      <t>キカン</t>
    </rPh>
    <phoneticPr fontId="5"/>
  </si>
  <si>
    <t>証拠書類</t>
    <rPh sb="0" eb="2">
      <t>ショウコ</t>
    </rPh>
    <rPh sb="2" eb="4">
      <t>ショルイ</t>
    </rPh>
    <phoneticPr fontId="5"/>
  </si>
  <si>
    <t>～</t>
    <phoneticPr fontId="5"/>
  </si>
  <si>
    <t>開始年</t>
    <rPh sb="0" eb="2">
      <t>カイシ</t>
    </rPh>
    <rPh sb="2" eb="3">
      <t>ネン</t>
    </rPh>
    <phoneticPr fontId="5"/>
  </si>
  <si>
    <t>開始月</t>
    <rPh sb="0" eb="2">
      <t>カイシ</t>
    </rPh>
    <rPh sb="2" eb="3">
      <t>ツキ</t>
    </rPh>
    <phoneticPr fontId="5"/>
  </si>
  <si>
    <t>終了年</t>
    <rPh sb="0" eb="2">
      <t>シュウリョウ</t>
    </rPh>
    <rPh sb="2" eb="3">
      <t>ネン</t>
    </rPh>
    <phoneticPr fontId="5"/>
  </si>
  <si>
    <t>終了月</t>
    <rPh sb="0" eb="2">
      <t>シュウリョウ</t>
    </rPh>
    <rPh sb="2" eb="3">
      <t>ツキ</t>
    </rPh>
    <phoneticPr fontId="5"/>
  </si>
  <si>
    <t>免除等の事由</t>
    <rPh sb="0" eb="2">
      <t>メンジョ</t>
    </rPh>
    <rPh sb="2" eb="3">
      <t>トウ</t>
    </rPh>
    <rPh sb="4" eb="6">
      <t>ジユウ</t>
    </rPh>
    <phoneticPr fontId="5"/>
  </si>
  <si>
    <t>他の奨学金等名称又は免除等の概要</t>
    <rPh sb="0" eb="1">
      <t>タ</t>
    </rPh>
    <rPh sb="2" eb="5">
      <t>ショウガクキン</t>
    </rPh>
    <rPh sb="5" eb="6">
      <t>トウ</t>
    </rPh>
    <rPh sb="6" eb="8">
      <t>メイショウ</t>
    </rPh>
    <rPh sb="8" eb="9">
      <t>マタ</t>
    </rPh>
    <rPh sb="10" eb="12">
      <t>メンジョ</t>
    </rPh>
    <rPh sb="12" eb="13">
      <t>トウ</t>
    </rPh>
    <rPh sb="14" eb="16">
      <t>ガイヨウ</t>
    </rPh>
    <phoneticPr fontId="5"/>
  </si>
  <si>
    <t>概算/確定</t>
    <rPh sb="0" eb="2">
      <t>ガイサン</t>
    </rPh>
    <rPh sb="3" eb="5">
      <t>カクテイ</t>
    </rPh>
    <phoneticPr fontId="5"/>
  </si>
  <si>
    <t>※月数を計算して入力してください。</t>
    <rPh sb="1" eb="2">
      <t>ツキ</t>
    </rPh>
    <rPh sb="2" eb="3">
      <t>スウ</t>
    </rPh>
    <rPh sb="4" eb="6">
      <t>ケイサン</t>
    </rPh>
    <rPh sb="8" eb="10">
      <t>ニュウリョク</t>
    </rPh>
    <phoneticPr fontId="5"/>
  </si>
  <si>
    <t>2022年度申請対象額（現地額）</t>
    <rPh sb="4" eb="6">
      <t>ネンド</t>
    </rPh>
    <rPh sb="6" eb="8">
      <t>シンセイ</t>
    </rPh>
    <rPh sb="8" eb="10">
      <t>タイショウ</t>
    </rPh>
    <rPh sb="10" eb="11">
      <t>ガク</t>
    </rPh>
    <rPh sb="12" eb="14">
      <t>ゲンチ</t>
    </rPh>
    <rPh sb="14" eb="15">
      <t>ガク</t>
    </rPh>
    <phoneticPr fontId="5"/>
  </si>
  <si>
    <t>Ａ</t>
    <phoneticPr fontId="5"/>
  </si>
  <si>
    <t>Ｂ</t>
    <phoneticPr fontId="5"/>
  </si>
  <si>
    <t>Ｃ</t>
    <phoneticPr fontId="5"/>
  </si>
  <si>
    <t>機構に申請する授業料の積算内訳</t>
    <rPh sb="0" eb="2">
      <t>キコウ</t>
    </rPh>
    <rPh sb="3" eb="5">
      <t>シンセイ</t>
    </rPh>
    <rPh sb="7" eb="10">
      <t>ジュギョウリョウ</t>
    </rPh>
    <rPh sb="11" eb="13">
      <t>セキサン</t>
    </rPh>
    <rPh sb="13" eb="15">
      <t>ウチワケ</t>
    </rPh>
    <phoneticPr fontId="5"/>
  </si>
  <si>
    <t>今回申請対象額（現地額）</t>
    <rPh sb="0" eb="2">
      <t>コンカイ</t>
    </rPh>
    <rPh sb="2" eb="4">
      <t>シンセイ</t>
    </rPh>
    <rPh sb="4" eb="6">
      <t>タイショウ</t>
    </rPh>
    <rPh sb="6" eb="7">
      <t>ガク</t>
    </rPh>
    <rPh sb="8" eb="10">
      <t>ゲンチ</t>
    </rPh>
    <rPh sb="10" eb="11">
      <t>ガク</t>
    </rPh>
    <phoneticPr fontId="5"/>
  </si>
  <si>
    <t>納付残額</t>
    <rPh sb="0" eb="2">
      <t>ノウフ</t>
    </rPh>
    <rPh sb="2" eb="3">
      <t>ザン</t>
    </rPh>
    <rPh sb="3" eb="4">
      <t>ガク</t>
    </rPh>
    <phoneticPr fontId="5"/>
  </si>
  <si>
    <t>支払済額</t>
    <rPh sb="0" eb="2">
      <t>シハライ</t>
    </rPh>
    <rPh sb="2" eb="3">
      <t>スミ</t>
    </rPh>
    <rPh sb="3" eb="4">
      <t>ガク</t>
    </rPh>
    <phoneticPr fontId="5"/>
  </si>
  <si>
    <t>支給申請年度</t>
    <rPh sb="0" eb="2">
      <t>シキュウ</t>
    </rPh>
    <rPh sb="2" eb="4">
      <t>シンセイ</t>
    </rPh>
    <rPh sb="4" eb="5">
      <t>ネン</t>
    </rPh>
    <rPh sb="5" eb="6">
      <t>ド</t>
    </rPh>
    <phoneticPr fontId="5"/>
  </si>
  <si>
    <t>USD</t>
  </si>
  <si>
    <t>アメリカ合衆国</t>
  </si>
  <si>
    <t>ドル</t>
  </si>
  <si>
    <t>€</t>
  </si>
  <si>
    <t>ユーロ</t>
  </si>
  <si>
    <t>SEK</t>
  </si>
  <si>
    <t>スウェーデン・クローネ</t>
  </si>
  <si>
    <t>スウェーデン</t>
  </si>
  <si>
    <t>BRL</t>
  </si>
  <si>
    <t>ヘアル</t>
  </si>
  <si>
    <t>ブラジル</t>
  </si>
  <si>
    <t>INR</t>
  </si>
  <si>
    <t>インド・ルピー</t>
  </si>
  <si>
    <t>インド</t>
  </si>
  <si>
    <t>CAD</t>
  </si>
  <si>
    <t>カナダ・ドル</t>
  </si>
  <si>
    <t>カナダ</t>
  </si>
  <si>
    <t>MXN</t>
  </si>
  <si>
    <t>メキシコ・ペソ</t>
  </si>
  <si>
    <t>メキシコ</t>
  </si>
  <si>
    <t>PEN</t>
  </si>
  <si>
    <t>ペルー</t>
  </si>
  <si>
    <t>ソル</t>
  </si>
  <si>
    <t>￡</t>
  </si>
  <si>
    <t>スターリング・ポンド</t>
  </si>
  <si>
    <t>CNY</t>
  </si>
  <si>
    <t>中華人民共和国</t>
  </si>
  <si>
    <t>CHF</t>
  </si>
  <si>
    <t>スイス・フラン</t>
  </si>
  <si>
    <t>スイス</t>
  </si>
  <si>
    <t>ARS</t>
  </si>
  <si>
    <t>アルゼンチン・ペソ</t>
  </si>
  <si>
    <t>アルゼンチン</t>
  </si>
  <si>
    <t>KRW</t>
  </si>
  <si>
    <t>ウォン</t>
  </si>
  <si>
    <t>大韓民国</t>
  </si>
  <si>
    <t>AUD</t>
  </si>
  <si>
    <t>オーストラリア・ドル</t>
  </si>
  <si>
    <t>オーストラリア</t>
  </si>
  <si>
    <t>NOK</t>
  </si>
  <si>
    <t>ノルウェー・クローネ</t>
  </si>
  <si>
    <t>ノルウェー</t>
  </si>
  <si>
    <t>DKK</t>
  </si>
  <si>
    <t>デンマーク・クローネ</t>
  </si>
  <si>
    <t>デンマーク</t>
  </si>
  <si>
    <t>HKD</t>
  </si>
  <si>
    <t>香港</t>
  </si>
  <si>
    <t>MYR</t>
  </si>
  <si>
    <t>マレーシア</t>
  </si>
  <si>
    <t>KES</t>
  </si>
  <si>
    <t>ケニア・シリング</t>
  </si>
  <si>
    <t>ケニア</t>
  </si>
  <si>
    <t>ILS</t>
  </si>
  <si>
    <t>イスラエル</t>
  </si>
  <si>
    <t>シェケル</t>
  </si>
  <si>
    <t>PLN</t>
  </si>
  <si>
    <t>ズロティ</t>
  </si>
  <si>
    <t>ポーランド</t>
  </si>
  <si>
    <t>CZK</t>
  </si>
  <si>
    <t>コルナ</t>
  </si>
  <si>
    <t>チェコ</t>
  </si>
  <si>
    <t>HUF</t>
  </si>
  <si>
    <t>フォリント</t>
  </si>
  <si>
    <t>ハンガリー</t>
  </si>
  <si>
    <t>RON</t>
  </si>
  <si>
    <t>レイ</t>
  </si>
  <si>
    <t>ルーマニア</t>
  </si>
  <si>
    <t>SGD</t>
  </si>
  <si>
    <t>シンガポール・ドル</t>
  </si>
  <si>
    <t>シンガポール</t>
  </si>
  <si>
    <t>BGN</t>
  </si>
  <si>
    <t>レヴ</t>
  </si>
  <si>
    <t>ブルガリア</t>
  </si>
  <si>
    <t>AED</t>
  </si>
  <si>
    <t>ディルハム</t>
  </si>
  <si>
    <t>アラブ首長国連邦</t>
  </si>
  <si>
    <t>通貨コード</t>
  </si>
  <si>
    <t>通貨名</t>
  </si>
  <si>
    <t>国・地域名</t>
  </si>
  <si>
    <t>（１通貨単位当たり）</t>
  </si>
  <si>
    <t>欧州経済通貨統合参加国</t>
  </si>
  <si>
    <t>元</t>
  </si>
  <si>
    <t>香港・ドル</t>
  </si>
  <si>
    <t>○抜粋元：財務省告示の当該規程</t>
  </si>
  <si>
    <t>取りまとめ大学名</t>
    <phoneticPr fontId="5"/>
  </si>
  <si>
    <t>派遣学生基本情報</t>
    <rPh sb="0" eb="2">
      <t>ハケン</t>
    </rPh>
    <rPh sb="2" eb="4">
      <t>ガクセイ</t>
    </rPh>
    <rPh sb="4" eb="6">
      <t>キホン</t>
    </rPh>
    <rPh sb="6" eb="8">
      <t>ジョウホウ</t>
    </rPh>
    <phoneticPr fontId="5"/>
  </si>
  <si>
    <t>授業料申請にかかる根拠書類を以下に貼りつけてください。</t>
    <rPh sb="0" eb="3">
      <t>ジュギョウリョウ</t>
    </rPh>
    <rPh sb="3" eb="5">
      <t>シンセイ</t>
    </rPh>
    <rPh sb="9" eb="11">
      <t>コンキョ</t>
    </rPh>
    <rPh sb="11" eb="13">
      <t>ショルイ</t>
    </rPh>
    <rPh sb="14" eb="16">
      <t>イカ</t>
    </rPh>
    <rPh sb="17" eb="18">
      <t>ハ</t>
    </rPh>
    <phoneticPr fontId="5"/>
  </si>
  <si>
    <t>提出日</t>
    <rPh sb="0" eb="2">
      <t>テイシュツ</t>
    </rPh>
    <rPh sb="2" eb="3">
      <t>ビ</t>
    </rPh>
    <phoneticPr fontId="5"/>
  </si>
  <si>
    <t>備考</t>
    <rPh sb="0" eb="2">
      <t>ビコウ</t>
    </rPh>
    <phoneticPr fontId="5"/>
  </si>
  <si>
    <t>概算</t>
  </si>
  <si>
    <t>請求書兼領収書</t>
  </si>
  <si>
    <t>確定</t>
  </si>
  <si>
    <t>2021年度分</t>
  </si>
  <si>
    <t>返納</t>
  </si>
  <si>
    <t>支給</t>
  </si>
  <si>
    <t>青海　花子</t>
    <phoneticPr fontId="5"/>
  </si>
  <si>
    <t>はい</t>
  </si>
  <si>
    <t>その他</t>
  </si>
  <si>
    <t>①授業料概算申請</t>
    <rPh sb="1" eb="4">
      <t>ジュギョウリョウ</t>
    </rPh>
    <rPh sb="4" eb="6">
      <t>ガイサン</t>
    </rPh>
    <rPh sb="6" eb="8">
      <t>シンセイ</t>
    </rPh>
    <phoneticPr fontId="5"/>
  </si>
  <si>
    <t>②授業料確定申請</t>
    <rPh sb="1" eb="4">
      <t>ジュギョウリョウ</t>
    </rPh>
    <rPh sb="4" eb="6">
      <t>カクテイ</t>
    </rPh>
    <rPh sb="6" eb="8">
      <t>シンセイ</t>
    </rPh>
    <phoneticPr fontId="5"/>
  </si>
  <si>
    <t>①で申請した金額との差額</t>
    <rPh sb="2" eb="4">
      <t>シンセイ</t>
    </rPh>
    <rPh sb="6" eb="8">
      <t>キンガク</t>
    </rPh>
    <rPh sb="10" eb="12">
      <t>サガク</t>
    </rPh>
    <phoneticPr fontId="5"/>
  </si>
  <si>
    <t>③授業料確定後の金額変更</t>
    <rPh sb="1" eb="4">
      <t>ジュギョウリョウ</t>
    </rPh>
    <rPh sb="4" eb="6">
      <t>カクテイ</t>
    </rPh>
    <rPh sb="6" eb="7">
      <t>ゴ</t>
    </rPh>
    <rPh sb="8" eb="10">
      <t>キンガク</t>
    </rPh>
    <rPh sb="10" eb="12">
      <t>ヘンコウ</t>
    </rPh>
    <phoneticPr fontId="5"/>
  </si>
  <si>
    <t>②で申請した金額との差額</t>
    <rPh sb="2" eb="4">
      <t>シンセイ</t>
    </rPh>
    <rPh sb="6" eb="8">
      <t>キンガク</t>
    </rPh>
    <rPh sb="10" eb="12">
      <t>サガク</t>
    </rPh>
    <phoneticPr fontId="5"/>
  </si>
  <si>
    <t>★②で授業料確定した後</t>
    <rPh sb="3" eb="6">
      <t>ジュギョウリョウ</t>
    </rPh>
    <rPh sb="6" eb="8">
      <t>カクテイ</t>
    </rPh>
    <rPh sb="10" eb="11">
      <t>アト</t>
    </rPh>
    <phoneticPr fontId="5"/>
  </si>
  <si>
    <t>回目の変更</t>
    <phoneticPr fontId="5"/>
  </si>
  <si>
    <t>学期毎払い</t>
  </si>
  <si>
    <t>現地額</t>
    <rPh sb="0" eb="2">
      <t>ゲンチ</t>
    </rPh>
    <rPh sb="2" eb="3">
      <t>ガク</t>
    </rPh>
    <phoneticPr fontId="5"/>
  </si>
  <si>
    <t>授業料免除等</t>
    <rPh sb="0" eb="3">
      <t>ジュギョウリョウ</t>
    </rPh>
    <rPh sb="3" eb="5">
      <t>メンジョ</t>
    </rPh>
    <rPh sb="5" eb="6">
      <t>トウ</t>
    </rPh>
    <phoneticPr fontId="5"/>
  </si>
  <si>
    <t>免除等の有無</t>
    <rPh sb="0" eb="2">
      <t>メンジョ</t>
    </rPh>
    <rPh sb="2" eb="3">
      <t>トウ</t>
    </rPh>
    <rPh sb="4" eb="6">
      <t>ウム</t>
    </rPh>
    <phoneticPr fontId="5"/>
  </si>
  <si>
    <t>※「はい」又は「いいえ」を選択してください。</t>
    <rPh sb="5" eb="6">
      <t>マタ</t>
    </rPh>
    <rPh sb="13" eb="15">
      <t>センタク</t>
    </rPh>
    <phoneticPr fontId="5"/>
  </si>
  <si>
    <t>一括・分納</t>
    <rPh sb="0" eb="2">
      <t>イッカツ</t>
    </rPh>
    <rPh sb="3" eb="5">
      <t>ブンノウ</t>
    </rPh>
    <phoneticPr fontId="5"/>
  </si>
  <si>
    <t>一部免除</t>
  </si>
  <si>
    <t>TA又はRA実施</t>
  </si>
  <si>
    <t>3.昨年度の授業料</t>
  </si>
  <si>
    <r>
      <rPr>
        <sz val="10"/>
        <color rgb="FFC00000"/>
        <rFont val="ＭＳ ゴシック"/>
        <family val="3"/>
        <charset val="128"/>
      </rPr>
      <t>（概算申請の場合のみ）</t>
    </r>
    <r>
      <rPr>
        <sz val="10"/>
        <rFont val="ＭＳ ゴシック"/>
        <family val="3"/>
        <charset val="128"/>
      </rPr>
      <t>ひと学年の授業料の算出根拠</t>
    </r>
    <rPh sb="1" eb="3">
      <t>ガイサン</t>
    </rPh>
    <rPh sb="3" eb="5">
      <t>シンセイ</t>
    </rPh>
    <rPh sb="6" eb="8">
      <t>バアイ</t>
    </rPh>
    <rPh sb="13" eb="15">
      <t>ガクネン</t>
    </rPh>
    <rPh sb="16" eb="19">
      <t>ジュギョウリョウ</t>
    </rPh>
    <rPh sb="20" eb="22">
      <t>サンシュツ</t>
    </rPh>
    <rPh sb="22" eb="24">
      <t>コンキョ</t>
    </rPh>
    <phoneticPr fontId="5"/>
  </si>
  <si>
    <t>５．授業料の納付報告</t>
    <rPh sb="2" eb="5">
      <t>ジュギョウリョウ</t>
    </rPh>
    <rPh sb="6" eb="8">
      <t>ノウフ</t>
    </rPh>
    <rPh sb="8" eb="10">
      <t>ホウコク</t>
    </rPh>
    <phoneticPr fontId="5"/>
  </si>
  <si>
    <t>2022様式4-2</t>
    <rPh sb="4" eb="6">
      <t>ヨウシキ</t>
    </rPh>
    <phoneticPr fontId="5"/>
  </si>
  <si>
    <t>2022様式4-3</t>
    <rPh sb="4" eb="6">
      <t>ヨウシキ</t>
    </rPh>
    <phoneticPr fontId="5"/>
  </si>
  <si>
    <t>2022様式4-4</t>
    <rPh sb="4" eb="6">
      <t>ヨウシキ</t>
    </rPh>
    <phoneticPr fontId="5"/>
  </si>
  <si>
    <r>
      <t>2022年度海外留学支援制度（大学院学位取得型）授業料</t>
    </r>
    <r>
      <rPr>
        <b/>
        <u/>
        <sz val="16"/>
        <rFont val="ＭＳ ゴシック"/>
        <family val="3"/>
        <charset val="128"/>
      </rPr>
      <t>請求書等</t>
    </r>
    <r>
      <rPr>
        <b/>
        <sz val="12"/>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セイキュウショ</t>
    </rPh>
    <rPh sb="30" eb="31">
      <t>トウ</t>
    </rPh>
    <rPh sb="31" eb="33">
      <t>テンプ</t>
    </rPh>
    <rPh sb="33" eb="35">
      <t>ヨウシ</t>
    </rPh>
    <phoneticPr fontId="5"/>
  </si>
  <si>
    <r>
      <t>2022年度海外留学支援制度（大学院学位取得型）授業料</t>
    </r>
    <r>
      <rPr>
        <b/>
        <u/>
        <sz val="12"/>
        <rFont val="ＭＳ ゴシック"/>
        <family val="3"/>
        <charset val="128"/>
      </rPr>
      <t>機構以外の奨学金等</t>
    </r>
    <r>
      <rPr>
        <b/>
        <sz val="11"/>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29">
      <t>キコウ</t>
    </rPh>
    <rPh sb="29" eb="31">
      <t>イガイ</t>
    </rPh>
    <rPh sb="32" eb="35">
      <t>ショウガクキン</t>
    </rPh>
    <rPh sb="35" eb="36">
      <t>トウ</t>
    </rPh>
    <rPh sb="36" eb="38">
      <t>テンプ</t>
    </rPh>
    <rPh sb="38" eb="40">
      <t>ヨウシ</t>
    </rPh>
    <phoneticPr fontId="5"/>
  </si>
  <si>
    <r>
      <t>2022年度海外留学支援制度（大学院学位取得型）授業料</t>
    </r>
    <r>
      <rPr>
        <b/>
        <u/>
        <sz val="16"/>
        <rFont val="ＭＳ ゴシック"/>
        <family val="3"/>
        <charset val="128"/>
      </rPr>
      <t>領収書等</t>
    </r>
    <r>
      <rPr>
        <b/>
        <sz val="12"/>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リョウシュウショ</t>
    </rPh>
    <rPh sb="30" eb="31">
      <t>トウ</t>
    </rPh>
    <rPh sb="31" eb="33">
      <t>テンプ</t>
    </rPh>
    <rPh sb="33" eb="35">
      <t>ヨウシ</t>
    </rPh>
    <phoneticPr fontId="5"/>
  </si>
  <si>
    <t>2022様式4-1</t>
    <rPh sb="4" eb="6">
      <t>ヨウシキ</t>
    </rPh>
    <phoneticPr fontId="5"/>
  </si>
  <si>
    <t>2022年度海外留学支援制度（大学院学位取得型）授業料調整額算出表兼授業料支給申請書</t>
    <rPh sb="4" eb="6">
      <t>ネンド</t>
    </rPh>
    <rPh sb="6" eb="8">
      <t>カイガイ</t>
    </rPh>
    <rPh sb="8" eb="10">
      <t>リュウガク</t>
    </rPh>
    <rPh sb="10" eb="12">
      <t>シエン</t>
    </rPh>
    <rPh sb="12" eb="14">
      <t>セイド</t>
    </rPh>
    <rPh sb="15" eb="23">
      <t>ダイガクインガクイ</t>
    </rPh>
    <rPh sb="24" eb="27">
      <t>ジュギョウリョウ</t>
    </rPh>
    <rPh sb="27" eb="29">
      <t>チョウセイ</t>
    </rPh>
    <rPh sb="29" eb="30">
      <t>ガク</t>
    </rPh>
    <rPh sb="30" eb="32">
      <t>サンシュツ</t>
    </rPh>
    <rPh sb="32" eb="33">
      <t>ヒョウ</t>
    </rPh>
    <rPh sb="33" eb="34">
      <t>ケン</t>
    </rPh>
    <rPh sb="34" eb="37">
      <t>ジュギョウリョウ</t>
    </rPh>
    <rPh sb="37" eb="39">
      <t>シキュウ</t>
    </rPh>
    <rPh sb="39" eb="42">
      <t>シンセイショ</t>
    </rPh>
    <phoneticPr fontId="5"/>
  </si>
  <si>
    <t>JASSO UNIVERSITY</t>
    <phoneticPr fontId="5"/>
  </si>
  <si>
    <t>G2112345601S</t>
    <phoneticPr fontId="5"/>
  </si>
  <si>
    <t>2022年度分</t>
  </si>
  <si>
    <t>2022年度分</t>
    <phoneticPr fontId="5"/>
  </si>
  <si>
    <t>④　2022年度（2022年４月～2023年３月）支給額合計（②＋③）</t>
    <rPh sb="6" eb="7">
      <t>ネン</t>
    </rPh>
    <rPh sb="7" eb="8">
      <t>ド</t>
    </rPh>
    <rPh sb="25" eb="27">
      <t>シキュウ</t>
    </rPh>
    <rPh sb="27" eb="28">
      <t>ガク</t>
    </rPh>
    <rPh sb="28" eb="30">
      <t>ゴウケイ</t>
    </rPh>
    <phoneticPr fontId="5"/>
  </si>
  <si>
    <t>　　2022年度（2022年４月～2023年３月）授業料申請上限額</t>
    <rPh sb="6" eb="7">
      <t>ネン</t>
    </rPh>
    <rPh sb="7" eb="8">
      <t>ド</t>
    </rPh>
    <rPh sb="13" eb="14">
      <t>ネン</t>
    </rPh>
    <rPh sb="15" eb="16">
      <t>ガツ</t>
    </rPh>
    <rPh sb="21" eb="22">
      <t>ネン</t>
    </rPh>
    <rPh sb="23" eb="24">
      <t>ガツ</t>
    </rPh>
    <rPh sb="25" eb="28">
      <t>ジュギョウリョウ</t>
    </rPh>
    <rPh sb="28" eb="30">
      <t>シンセイ</t>
    </rPh>
    <rPh sb="30" eb="32">
      <t>ジョウゲン</t>
    </rPh>
    <rPh sb="32" eb="33">
      <t>ガク</t>
    </rPh>
    <phoneticPr fontId="5"/>
  </si>
  <si>
    <t>2022-2023学年で、支援終了となりますか？</t>
    <rPh sb="9" eb="11">
      <t>ガクネン</t>
    </rPh>
    <rPh sb="13" eb="15">
      <t>シエン</t>
    </rPh>
    <rPh sb="15" eb="17">
      <t>シュウリョウ</t>
    </rPh>
    <phoneticPr fontId="5"/>
  </si>
  <si>
    <t>2023年度円換算率</t>
    <rPh sb="4" eb="6">
      <t>ネンド</t>
    </rPh>
    <rPh sb="6" eb="9">
      <t>エンカンサン</t>
    </rPh>
    <rPh sb="9" eb="10">
      <t>リツ</t>
    </rPh>
    <phoneticPr fontId="5"/>
  </si>
  <si>
    <t>2023年4月～2024年3月までの月数</t>
    <rPh sb="4" eb="5">
      <t>ネン</t>
    </rPh>
    <rPh sb="6" eb="7">
      <t>ガツ</t>
    </rPh>
    <rPh sb="12" eb="13">
      <t>ネン</t>
    </rPh>
    <rPh sb="14" eb="15">
      <t>ガツ</t>
    </rPh>
    <rPh sb="18" eb="20">
      <t>ツキスウ</t>
    </rPh>
    <phoneticPr fontId="5"/>
  </si>
  <si>
    <t>2022 Fall</t>
    <phoneticPr fontId="5"/>
  </si>
  <si>
    <t>2023 Spring</t>
    <phoneticPr fontId="5"/>
  </si>
  <si>
    <t>2023 Summer</t>
    <phoneticPr fontId="5"/>
  </si>
  <si>
    <t>英国</t>
    <rPh sb="0" eb="2">
      <t>エイコク</t>
    </rPh>
    <phoneticPr fontId="5"/>
  </si>
  <si>
    <t>ロンドン</t>
    <phoneticPr fontId="5"/>
  </si>
  <si>
    <t>４．2022－2023学年の支給額</t>
    <phoneticPr fontId="5"/>
  </si>
  <si>
    <t>2023年度申請対象額（現地額）</t>
    <rPh sb="4" eb="6">
      <t>ネンド</t>
    </rPh>
    <rPh sb="6" eb="8">
      <t>シンセイ</t>
    </rPh>
    <rPh sb="8" eb="10">
      <t>タイショウ</t>
    </rPh>
    <rPh sb="10" eb="11">
      <t>ガク</t>
    </rPh>
    <rPh sb="12" eb="14">
      <t>ゲンチ</t>
    </rPh>
    <rPh sb="14" eb="15">
      <t>ガク</t>
    </rPh>
    <phoneticPr fontId="5"/>
  </si>
  <si>
    <t>年度上限調整後2022年度支給額（円）</t>
    <rPh sb="11" eb="12">
      <t>ネン</t>
    </rPh>
    <rPh sb="12" eb="13">
      <t>ド</t>
    </rPh>
    <rPh sb="13" eb="15">
      <t>シキュウ</t>
    </rPh>
    <phoneticPr fontId="5"/>
  </si>
  <si>
    <t>参考）　今回支給後、2022年度支給済額　合計</t>
    <rPh sb="0" eb="2">
      <t>サンコウ</t>
    </rPh>
    <rPh sb="4" eb="6">
      <t>コンカイ</t>
    </rPh>
    <rPh sb="6" eb="8">
      <t>シキュウ</t>
    </rPh>
    <rPh sb="8" eb="9">
      <t>ゴ</t>
    </rPh>
    <rPh sb="14" eb="16">
      <t>ネンド</t>
    </rPh>
    <rPh sb="16" eb="18">
      <t>シキュウ</t>
    </rPh>
    <rPh sb="18" eb="19">
      <t>スミ</t>
    </rPh>
    <rPh sb="19" eb="20">
      <t>ガク</t>
    </rPh>
    <rPh sb="21" eb="23">
      <t>ゴウケイ</t>
    </rPh>
    <phoneticPr fontId="5"/>
  </si>
  <si>
    <t>支払い無し根拠</t>
  </si>
  <si>
    <r>
      <rPr>
        <b/>
        <sz val="10"/>
        <color rgb="FFFF0000"/>
        <rFont val="ＭＳ ゴシック"/>
        <family val="3"/>
        <charset val="128"/>
      </rPr>
      <t>【本記入例の想定】</t>
    </r>
    <r>
      <rPr>
        <sz val="10"/>
        <color rgb="FFFF0000"/>
        <rFont val="ＭＳ ゴシック"/>
        <family val="3"/>
        <charset val="128"/>
      </rPr>
      <t xml:space="preserve">
本記入例は、2022年９月時点で、2022‐2023学年授業料のうち2022年度分を申請する場合の様式例です。
＜2021-2022学年（旧学年）の2022年度分の授業料＞
・2021年9月～の2021-2022学年の授業料15,000￡のうち、2022年度内分6,250</t>
    </r>
    <r>
      <rPr>
        <sz val="10"/>
        <color rgb="FFFF0000"/>
        <rFont val="ＭＳ Ｐゴシック"/>
        <family val="3"/>
        <charset val="128"/>
      </rPr>
      <t>￡</t>
    </r>
    <r>
      <rPr>
        <sz val="10"/>
        <color rgb="FFFF0000"/>
        <rFont val="ＭＳ ゴシック"/>
        <family val="3"/>
        <charset val="128"/>
      </rPr>
      <t>を2022年４月に支給申請
・８月に他奨学金の受給等により5万円分の返納
＜2022-2023学年（新学年）の2022年度分の授業料＞
・2022年9月～の2022‐2023学年の授業料15,000</t>
    </r>
    <r>
      <rPr>
        <sz val="10"/>
        <color rgb="FFFF0000"/>
        <rFont val="ＭＳ Ｐゴシック"/>
        <family val="3"/>
        <charset val="128"/>
      </rPr>
      <t>￡</t>
    </r>
    <r>
      <rPr>
        <sz val="10"/>
        <color rgb="FFFF0000"/>
        <rFont val="ＭＳ ゴシック"/>
        <family val="3"/>
        <charset val="128"/>
      </rPr>
      <t>（前学年の授業料より概算）のうち、2022年度内分8,750</t>
    </r>
    <r>
      <rPr>
        <sz val="10"/>
        <color rgb="FFFF0000"/>
        <rFont val="ＭＳ Ｐゴシック"/>
        <family val="3"/>
        <charset val="128"/>
      </rPr>
      <t>￡</t>
    </r>
    <r>
      <rPr>
        <sz val="10"/>
        <color rgb="FFFF0000"/>
        <rFont val="ＭＳ ゴシック"/>
        <family val="3"/>
        <charset val="128"/>
      </rPr>
      <t xml:space="preserve">を９月に支給申請【今回申請分】
</t>
    </r>
    <r>
      <rPr>
        <b/>
        <u/>
        <sz val="10"/>
        <color rgb="FF0066FF"/>
        <rFont val="ＭＳ ゴシック"/>
        <family val="3"/>
        <charset val="128"/>
      </rPr>
      <t xml:space="preserve">
※ひと学年分の授業料納付報告を累積するため、2022年度の授業料は必ずこのデータで管理し、保管してください。授業料の確定・変更・納付報告も同じファイルで行ってください。</t>
    </r>
    <rPh sb="36" eb="38">
      <t>ガクネン</t>
    </rPh>
    <rPh sb="38" eb="41">
      <t>ジュギョウリョウ</t>
    </rPh>
    <rPh sb="48" eb="50">
      <t>ネンド</t>
    </rPh>
    <rPh sb="50" eb="51">
      <t>ブン</t>
    </rPh>
    <rPh sb="77" eb="79">
      <t>ガクネン</t>
    </rPh>
    <rPh sb="80" eb="83">
      <t>キュウガクネン</t>
    </rPh>
    <rPh sb="89" eb="91">
      <t>ネンド</t>
    </rPh>
    <rPh sb="91" eb="92">
      <t>ブン</t>
    </rPh>
    <rPh sb="93" eb="96">
      <t>ジュギョウリョウ</t>
    </rPh>
    <rPh sb="157" eb="159">
      <t>シキュウ</t>
    </rPh>
    <rPh sb="159" eb="161">
      <t>シンセイ</t>
    </rPh>
    <rPh sb="182" eb="184">
      <t>ヘンノウ</t>
    </rPh>
    <rPh sb="199" eb="200">
      <t>シン</t>
    </rPh>
    <rPh sb="289" eb="291">
      <t>コンカイ</t>
    </rPh>
    <rPh sb="291" eb="293">
      <t>シンセイ</t>
    </rPh>
    <rPh sb="293" eb="294">
      <t>ブン</t>
    </rPh>
    <rPh sb="323" eb="324">
      <t>ネン</t>
    </rPh>
    <rPh sb="324" eb="325">
      <t>ド</t>
    </rPh>
    <rPh sb="326" eb="329">
      <t>ジュギョウリョウ</t>
    </rPh>
    <rPh sb="330" eb="331">
      <t>カナラ</t>
    </rPh>
    <rPh sb="338" eb="340">
      <t>カンリ</t>
    </rPh>
    <rPh sb="342" eb="344">
      <t>ホカン</t>
    </rPh>
    <rPh sb="361" eb="363">
      <t>ノウフ</t>
    </rPh>
    <rPh sb="363" eb="365">
      <t>ホウコク</t>
    </rPh>
    <rPh sb="366" eb="367">
      <t>オナ</t>
    </rPh>
    <rPh sb="373" eb="374">
      <t>オコナ</t>
    </rPh>
    <phoneticPr fontId="5"/>
  </si>
  <si>
    <t>⑤  2022年度（2022年４月～2023年３月）本申請書提出時点の支給可能額　（250万円-④）</t>
    <rPh sb="7" eb="9">
      <t>ネンド</t>
    </rPh>
    <rPh sb="14" eb="15">
      <t>ネン</t>
    </rPh>
    <rPh sb="16" eb="17">
      <t>ガツ</t>
    </rPh>
    <rPh sb="22" eb="23">
      <t>ネン</t>
    </rPh>
    <rPh sb="24" eb="25">
      <t>ガツ</t>
    </rPh>
    <rPh sb="26" eb="27">
      <t>ホン</t>
    </rPh>
    <rPh sb="27" eb="30">
      <t>シンセイショ</t>
    </rPh>
    <rPh sb="30" eb="32">
      <t>テイシュツ</t>
    </rPh>
    <rPh sb="32" eb="34">
      <t>ジテン</t>
    </rPh>
    <rPh sb="35" eb="37">
      <t>シキュウ</t>
    </rPh>
    <rPh sb="37" eb="39">
      <t>カノウ</t>
    </rPh>
    <rPh sb="39" eb="40">
      <t>ガク</t>
    </rPh>
    <rPh sb="45" eb="47">
      <t>マンエン</t>
    </rPh>
    <phoneticPr fontId="5"/>
  </si>
  <si>
    <t>※2021-2022学年授業料の返納・追給、授業料納付報告は、2021年度に申請した際の様式を用いてください。</t>
    <rPh sb="10" eb="12">
      <t>ガクネン</t>
    </rPh>
    <rPh sb="12" eb="15">
      <t>ジュギョウリョウ</t>
    </rPh>
    <rPh sb="16" eb="18">
      <t>ヘンノウ</t>
    </rPh>
    <rPh sb="19" eb="21">
      <t>ツイキュウ</t>
    </rPh>
    <rPh sb="22" eb="25">
      <t>ジュギョウリョウ</t>
    </rPh>
    <rPh sb="25" eb="27">
      <t>ノウフ</t>
    </rPh>
    <rPh sb="27" eb="29">
      <t>ホウコク</t>
    </rPh>
    <rPh sb="35" eb="37">
      <t>ネンド</t>
    </rPh>
    <rPh sb="38" eb="40">
      <t>シンセイ</t>
    </rPh>
    <rPh sb="42" eb="43">
      <t>サイ</t>
    </rPh>
    <rPh sb="44" eb="46">
      <t>ヨウシキ</t>
    </rPh>
    <rPh sb="47" eb="48">
      <t>モチ</t>
    </rPh>
    <phoneticPr fontId="5"/>
  </si>
  <si>
    <t>※2021-2022学年授業料の返納の予算執行年度は、機構が通知した承認通知に記載の返納金額の内訳を参照してください。</t>
    <rPh sb="10" eb="12">
      <t>ガクネン</t>
    </rPh>
    <rPh sb="12" eb="15">
      <t>ジュギョウリョウ</t>
    </rPh>
    <rPh sb="16" eb="18">
      <t>ヘンノウ</t>
    </rPh>
    <rPh sb="19" eb="21">
      <t>ヨサン</t>
    </rPh>
    <rPh sb="21" eb="23">
      <t>シッコウ</t>
    </rPh>
    <rPh sb="23" eb="24">
      <t>ネン</t>
    </rPh>
    <rPh sb="24" eb="25">
      <t>ド</t>
    </rPh>
    <rPh sb="27" eb="29">
      <t>キコウ</t>
    </rPh>
    <rPh sb="30" eb="32">
      <t>ツウチ</t>
    </rPh>
    <rPh sb="34" eb="38">
      <t>ショウニンツウチ</t>
    </rPh>
    <rPh sb="39" eb="41">
      <t>キサイ</t>
    </rPh>
    <rPh sb="42" eb="44">
      <t>ヘンノウ</t>
    </rPh>
    <rPh sb="44" eb="46">
      <t>キンガク</t>
    </rPh>
    <rPh sb="47" eb="49">
      <t>ウチワケ</t>
    </rPh>
    <rPh sb="50" eb="52">
      <t>サンショウ</t>
    </rPh>
    <phoneticPr fontId="5"/>
  </si>
  <si>
    <t>３．2022－2023学年の授業料支給申請</t>
    <rPh sb="11" eb="13">
      <t>ガクネン</t>
    </rPh>
    <rPh sb="14" eb="17">
      <t>ジュギョウリョウ</t>
    </rPh>
    <rPh sb="17" eb="19">
      <t>シキュウ</t>
    </rPh>
    <rPh sb="19" eb="21">
      <t>シンセイ</t>
    </rPh>
    <phoneticPr fontId="5"/>
  </si>
  <si>
    <t>年間授業料合計</t>
    <rPh sb="0" eb="2">
      <t>ネンカン</t>
    </rPh>
    <rPh sb="2" eb="5">
      <t>ジュギョウリョウ</t>
    </rPh>
    <rPh sb="5" eb="7">
      <t>ゴウケイ</t>
    </rPh>
    <phoneticPr fontId="5"/>
  </si>
  <si>
    <t>年間授業料が概算申請額と異なる理由</t>
    <rPh sb="0" eb="2">
      <t>ネンカン</t>
    </rPh>
    <rPh sb="2" eb="5">
      <t>ジュギョウリョウ</t>
    </rPh>
    <rPh sb="6" eb="8">
      <t>ガイサン</t>
    </rPh>
    <rPh sb="8" eb="11">
      <t>シンセイガク</t>
    </rPh>
    <rPh sb="12" eb="13">
      <t>コト</t>
    </rPh>
    <rPh sb="15" eb="17">
      <t>リユウ</t>
    </rPh>
    <phoneticPr fontId="5"/>
  </si>
  <si>
    <t>年間授業料が確定申請後に変更となった理由</t>
    <rPh sb="0" eb="2">
      <t>ネンカン</t>
    </rPh>
    <rPh sb="2" eb="5">
      <t>ジュギョウリョウ</t>
    </rPh>
    <rPh sb="6" eb="8">
      <t>カクテイ</t>
    </rPh>
    <rPh sb="8" eb="10">
      <t>シンセイ</t>
    </rPh>
    <rPh sb="10" eb="11">
      <t>ゴ</t>
    </rPh>
    <rPh sb="12" eb="14">
      <t>ヘンコウ</t>
    </rPh>
    <rPh sb="18" eb="20">
      <t>リユウ</t>
    </rPh>
    <phoneticPr fontId="5"/>
  </si>
  <si>
    <r>
      <t>年間授業料</t>
    </r>
    <r>
      <rPr>
        <sz val="8"/>
        <rFont val="ＭＳ ゴシック"/>
        <family val="3"/>
        <charset val="128"/>
      </rPr>
      <t>（現地額）※本人負担額</t>
    </r>
    <rPh sb="0" eb="2">
      <t>ネンカン</t>
    </rPh>
    <rPh sb="2" eb="5">
      <t>ジュギョウリョウ</t>
    </rPh>
    <rPh sb="6" eb="8">
      <t>ゲンチ</t>
    </rPh>
    <rPh sb="8" eb="9">
      <t>ガク</t>
    </rPh>
    <rPh sb="11" eb="16">
      <t>ホンニンフタンガク</t>
    </rPh>
    <phoneticPr fontId="5"/>
  </si>
  <si>
    <t>２-２．2022年度（2022年4月～2023年3月）に機構から支給された授業料及び返納した授業料金額</t>
    <rPh sb="8" eb="9">
      <t>ネン</t>
    </rPh>
    <rPh sb="9" eb="10">
      <t>ド</t>
    </rPh>
    <rPh sb="15" eb="16">
      <t>ネン</t>
    </rPh>
    <rPh sb="17" eb="18">
      <t>ガツ</t>
    </rPh>
    <rPh sb="23" eb="24">
      <t>ネン</t>
    </rPh>
    <rPh sb="25" eb="26">
      <t>ガツ</t>
    </rPh>
    <rPh sb="28" eb="30">
      <t>キコウ</t>
    </rPh>
    <rPh sb="32" eb="34">
      <t>シキュウ</t>
    </rPh>
    <rPh sb="37" eb="40">
      <t>ジュギョウリョウ</t>
    </rPh>
    <rPh sb="40" eb="41">
      <t>オヨ</t>
    </rPh>
    <rPh sb="42" eb="44">
      <t>ヘンノウ</t>
    </rPh>
    <rPh sb="46" eb="49">
      <t>ジュギョウリョウ</t>
    </rPh>
    <rPh sb="49" eb="51">
      <t>キンガク</t>
    </rPh>
    <phoneticPr fontId="5"/>
  </si>
  <si>
    <t>申請に基づく2022年度支給額（円）</t>
    <rPh sb="10" eb="12">
      <t>ネンド</t>
    </rPh>
    <rPh sb="12" eb="14">
      <t>シキュウ</t>
    </rPh>
    <phoneticPr fontId="5"/>
  </si>
  <si>
    <t>申請に基づく2023年度支給額（円）</t>
    <rPh sb="10" eb="11">
      <t>ネン</t>
    </rPh>
    <rPh sb="11" eb="12">
      <t>ド</t>
    </rPh>
    <rPh sb="12" eb="14">
      <t>シキュウ</t>
    </rPh>
    <phoneticPr fontId="5"/>
  </si>
  <si>
    <t>２-２．2023年度（2023年4月～2024年3月）に機構から支給された授業料及び返納した授業料金額</t>
    <rPh sb="8" eb="9">
      <t>ネン</t>
    </rPh>
    <rPh sb="9" eb="10">
      <t>ド</t>
    </rPh>
    <rPh sb="15" eb="16">
      <t>ネン</t>
    </rPh>
    <rPh sb="17" eb="18">
      <t>ガツ</t>
    </rPh>
    <rPh sb="23" eb="24">
      <t>ネン</t>
    </rPh>
    <rPh sb="25" eb="26">
      <t>ガツ</t>
    </rPh>
    <rPh sb="28" eb="30">
      <t>キコウ</t>
    </rPh>
    <rPh sb="32" eb="34">
      <t>シキュウ</t>
    </rPh>
    <rPh sb="37" eb="40">
      <t>ジュギョウリョウ</t>
    </rPh>
    <rPh sb="40" eb="41">
      <t>オヨ</t>
    </rPh>
    <rPh sb="42" eb="44">
      <t>ヘンノウ</t>
    </rPh>
    <rPh sb="46" eb="49">
      <t>ジュギョウリョウ</t>
    </rPh>
    <rPh sb="49" eb="51">
      <t>キンガク</t>
    </rPh>
    <phoneticPr fontId="5"/>
  </si>
  <si>
    <t>2023年度分</t>
    <phoneticPr fontId="5"/>
  </si>
  <si>
    <t>留学先大学への
納付日</t>
    <rPh sb="0" eb="5">
      <t>リュウガクサキダイガク</t>
    </rPh>
    <rPh sb="8" eb="11">
      <t>ノウフビ</t>
    </rPh>
    <phoneticPr fontId="5"/>
  </si>
  <si>
    <t>対象学期等</t>
    <rPh sb="0" eb="2">
      <t>タイショウ</t>
    </rPh>
    <rPh sb="2" eb="5">
      <t>ガッキトウ</t>
    </rPh>
    <phoneticPr fontId="5"/>
  </si>
  <si>
    <t>※2022-2023学年授業料の納付報告を累積します。留学先大学の請求・納付スケジュールごとに記入してください。
※留学先大学に授業料を納付する都度、本様式と共に、領収書を提出してください。</t>
    <rPh sb="10" eb="12">
      <t>ガクネン</t>
    </rPh>
    <rPh sb="12" eb="15">
      <t>ジュギョウリョウ</t>
    </rPh>
    <rPh sb="16" eb="18">
      <t>ノウフ</t>
    </rPh>
    <rPh sb="18" eb="20">
      <t>ホウコク</t>
    </rPh>
    <rPh sb="21" eb="23">
      <t>ルイセキ</t>
    </rPh>
    <rPh sb="27" eb="32">
      <t>リュウガクサキダイガク</t>
    </rPh>
    <rPh sb="47" eb="49">
      <t>キニュウ</t>
    </rPh>
    <rPh sb="58" eb="61">
      <t>リュウガクサキ</t>
    </rPh>
    <rPh sb="76" eb="78">
      <t>ヨウシキ</t>
    </rPh>
    <rPh sb="79" eb="80">
      <t>トモ</t>
    </rPh>
    <phoneticPr fontId="5"/>
  </si>
  <si>
    <t>※概算申請の場合は①で申請し、授業料確定後に②で再度申請</t>
    <rPh sb="1" eb="3">
      <t>ガイサン</t>
    </rPh>
    <rPh sb="3" eb="5">
      <t>シンセイ</t>
    </rPh>
    <rPh sb="6" eb="8">
      <t>バアイ</t>
    </rPh>
    <rPh sb="11" eb="13">
      <t>シンセイ</t>
    </rPh>
    <rPh sb="15" eb="18">
      <t>ジュギョウリョウ</t>
    </rPh>
    <phoneticPr fontId="5"/>
  </si>
  <si>
    <t>※当初申請時点で授業料が確定している場合は②で申請</t>
    <rPh sb="8" eb="11">
      <t>ジュギョウリョウ</t>
    </rPh>
    <rPh sb="23" eb="25">
      <t>シンセイ</t>
    </rPh>
    <phoneticPr fontId="5"/>
  </si>
  <si>
    <t>★前回変更</t>
    <rPh sb="1" eb="3">
      <t>ゼンカイ</t>
    </rPh>
    <rPh sb="3" eb="5">
      <t>ヘンコウ</t>
    </rPh>
    <phoneticPr fontId="5"/>
  </si>
  <si>
    <t>2022年度外国貨幣円換算率</t>
    <phoneticPr fontId="5"/>
  </si>
  <si>
    <t>財務省が告示している「出納官吏事務規程第14条及び第16条に規定する外国貨幣換算率を定める等の件（令和３年12月28日財務省告示第325号）(令和４年４月1日適用)」より、主な留学先国・地域を以下に抜粋しています。他の国・地域の円換算率や詳細は財務省のホームページから確認してください。</t>
    <phoneticPr fontId="5"/>
  </si>
  <si>
    <t>（「出納官吏事務規程第14条及び第16条に規定する外国貨幣換算率を定める等の件（令和３年12月28日財務省告示第325号）(令和４年４月1日適用)」（財務省）から抜粋、機構が計算）</t>
    <phoneticPr fontId="5"/>
  </si>
  <si>
    <t>https://www.mof.go.jp/about_mof/act/kokuji_tsuutatsu/kokuji/KO-20211228-0325.pdf</t>
    <phoneticPr fontId="5"/>
  </si>
  <si>
    <t>2022年度円換算率</t>
    <phoneticPr fontId="5"/>
  </si>
  <si>
    <t>PHP</t>
  </si>
  <si>
    <t>NZD</t>
  </si>
  <si>
    <t>ZAR</t>
  </si>
  <si>
    <t>CRC</t>
  </si>
  <si>
    <t>RUB</t>
  </si>
  <si>
    <t>フィリピン・ペソ</t>
  </si>
  <si>
    <t>フィリピン</t>
  </si>
  <si>
    <t>ニュージーランド・ドル</t>
  </si>
  <si>
    <t>ニュージーランド</t>
  </si>
  <si>
    <t>ランド</t>
  </si>
  <si>
    <t>リンギ</t>
  </si>
  <si>
    <t>コスタリカ・コロン</t>
  </si>
  <si>
    <t>コスタリカ</t>
  </si>
  <si>
    <t>ルーブル</t>
  </si>
  <si>
    <t>ロシア</t>
  </si>
  <si>
    <t>英国</t>
    <rPh sb="0" eb="2">
      <t>エイコク</t>
    </rPh>
    <phoneticPr fontId="4"/>
  </si>
  <si>
    <t>南アフリカ</t>
    <rPh sb="0" eb="1">
      <t>ミナミ</t>
    </rPh>
    <phoneticPr fontId="4"/>
  </si>
  <si>
    <t>2022-
2023学年</t>
    <rPh sb="10" eb="12">
      <t>ガクネン</t>
    </rPh>
    <phoneticPr fontId="5"/>
  </si>
  <si>
    <t>免除等無し</t>
  </si>
  <si>
    <r>
      <rPr>
        <b/>
        <sz val="10"/>
        <color rgb="FFFF0000"/>
        <rFont val="ＭＳ ゴシック"/>
        <family val="3"/>
        <charset val="128"/>
      </rPr>
      <t>【本記入例の想定】</t>
    </r>
    <r>
      <rPr>
        <sz val="10"/>
        <color rgb="FFFF0000"/>
        <rFont val="ＭＳ ゴシック"/>
        <family val="3"/>
        <charset val="128"/>
      </rPr>
      <t xml:space="preserve">
本記入例は、2023年２月時点で、2022‐2023学年の授業料を申請する場合の様式例です。
＜2021-2022学年（旧学年）の2022年度分の授業料＞
・2021年9月～の2021-2022学年の授業料15,000￡のうち、2022年度内分6,250￡を2022年４月に支給申請
・８月に他奨学金の受給等により5万円分の返納
＜2022-2023学年（新学年）の2022年度分の授業料＞
・2022年9月～の2022‐2023学年の授業料15,000￡（前学年の授業料より概算）のうち、2022年度内分8,750￡を９月に支給申請（３．①）
・11月に1学期目に履修科目が増えたことにより、授業料が1,000￡増額になり追給（３.②）⇒85,749円追給。
・２月に2学期目のTA実施が決まり、さらに5,000￡の減額が確定、授業料確定後の変更を行い、返納（３.③）⇒428,749円返納【今回申請分】
</t>
    </r>
    <r>
      <rPr>
        <b/>
        <u/>
        <sz val="10"/>
        <color rgb="FF0066FF"/>
        <rFont val="ＭＳ ゴシック"/>
        <family val="3"/>
        <charset val="128"/>
      </rPr>
      <t>※ひと学年分の授業料納付報告を累積するため、2021年度の授業料は必ずこのデータで管理し、保管してください。授業料の確定・変更・納付報告も同じファイルで行ってください。</t>
    </r>
    <rPh sb="36" eb="38">
      <t>ガクネン</t>
    </rPh>
    <rPh sb="68" eb="70">
      <t>ガクネン</t>
    </rPh>
    <rPh sb="71" eb="74">
      <t>キュウガクネン</t>
    </rPh>
    <rPh sb="80" eb="82">
      <t>ネンド</t>
    </rPh>
    <rPh sb="82" eb="83">
      <t>ブン</t>
    </rPh>
    <rPh sb="84" eb="87">
      <t>ジュギョウリョウ</t>
    </rPh>
    <rPh sb="148" eb="150">
      <t>シキュウ</t>
    </rPh>
    <rPh sb="150" eb="152">
      <t>シンセイ</t>
    </rPh>
    <rPh sb="173" eb="175">
      <t>ヘンノウ</t>
    </rPh>
    <rPh sb="190" eb="191">
      <t>シン</t>
    </rPh>
    <rPh sb="288" eb="289">
      <t>ガツ</t>
    </rPh>
    <rPh sb="295" eb="297">
      <t>リシュウ</t>
    </rPh>
    <rPh sb="297" eb="299">
      <t>カモク</t>
    </rPh>
    <rPh sb="300" eb="301">
      <t>フ</t>
    </rPh>
    <rPh sb="309" eb="312">
      <t>ジュギョウリョウ</t>
    </rPh>
    <rPh sb="319" eb="321">
      <t>ゾウガク</t>
    </rPh>
    <rPh sb="324" eb="326">
      <t>ツイキュウ</t>
    </rPh>
    <rPh sb="338" eb="339">
      <t>エン</t>
    </rPh>
    <rPh sb="339" eb="341">
      <t>ツイキュウ</t>
    </rPh>
    <rPh sb="405" eb="406">
      <t>エン</t>
    </rPh>
    <rPh sb="406" eb="408">
      <t>ヘンノウ</t>
    </rPh>
    <rPh sb="409" eb="411">
      <t>コンカイ</t>
    </rPh>
    <rPh sb="411" eb="413">
      <t>シンセイ</t>
    </rPh>
    <rPh sb="413" eb="414">
      <t>ブン</t>
    </rPh>
    <rPh sb="443" eb="444">
      <t>ネン</t>
    </rPh>
    <rPh sb="444" eb="445">
      <t>ド</t>
    </rPh>
    <rPh sb="446" eb="449">
      <t>ジュギョウリョウ</t>
    </rPh>
    <rPh sb="450" eb="451">
      <t>カナラ</t>
    </rPh>
    <rPh sb="458" eb="460">
      <t>カンリ</t>
    </rPh>
    <rPh sb="462" eb="464">
      <t>ホカン</t>
    </rPh>
    <rPh sb="481" eb="483">
      <t>ノウフ</t>
    </rPh>
    <rPh sb="483" eb="485">
      <t>ホウコク</t>
    </rPh>
    <rPh sb="486" eb="487">
      <t>オナ</t>
    </rPh>
    <rPh sb="493" eb="494">
      <t>オコナ</t>
    </rPh>
    <phoneticPr fontId="5"/>
  </si>
  <si>
    <t>2023春学期のTA実施の決定により、授業料が減額になったため。
②確定金額16,000￡－免除分5,000￡＝11,000￡</t>
    <phoneticPr fontId="5"/>
  </si>
  <si>
    <t>2022秋学期の履修科目を増やし、授業料が増額になったため。
請求書金額15,000￡＋増額分1,000￡＝16,000￡</t>
    <rPh sb="8" eb="10">
      <t>リシュウ</t>
    </rPh>
    <rPh sb="10" eb="12">
      <t>カモク</t>
    </rPh>
    <rPh sb="13" eb="14">
      <t>フ</t>
    </rPh>
    <rPh sb="21" eb="23">
      <t>ゾウガク</t>
    </rPh>
    <rPh sb="44" eb="46">
      <t>ゾウガク</t>
    </rPh>
    <phoneticPr fontId="5"/>
  </si>
  <si>
    <t>機構への納付報告日</t>
    <rPh sb="4" eb="6">
      <t>ノウフ</t>
    </rPh>
    <rPh sb="6" eb="8">
      <t>ホウコク</t>
    </rPh>
    <rPh sb="8" eb="9">
      <t>ニチ</t>
    </rPh>
    <phoneticPr fontId="5"/>
  </si>
  <si>
    <r>
      <t xml:space="preserve">2021-
2022学年
</t>
    </r>
    <r>
      <rPr>
        <b/>
        <sz val="9"/>
        <rFont val="ＭＳ ゴシック"/>
        <family val="3"/>
        <charset val="128"/>
      </rPr>
      <t>（旧学年）</t>
    </r>
    <rPh sb="10" eb="12">
      <t>ガクネン</t>
    </rPh>
    <rPh sb="14" eb="17">
      <t>キュウガクネン</t>
    </rPh>
    <phoneticPr fontId="5"/>
  </si>
  <si>
    <r>
      <t xml:space="preserve">2022-
2023学年
</t>
    </r>
    <r>
      <rPr>
        <b/>
        <sz val="9"/>
        <rFont val="ＭＳ ゴシック"/>
        <family val="3"/>
        <charset val="128"/>
      </rPr>
      <t>（新学年）</t>
    </r>
    <rPh sb="10" eb="12">
      <t>ガクネン</t>
    </rPh>
    <rPh sb="14" eb="15">
      <t>シン</t>
    </rPh>
    <rPh sb="15" eb="17">
      <t>ガクネン</t>
    </rPh>
    <phoneticPr fontId="5"/>
  </si>
  <si>
    <t>※TA・RA、他の奨学金受給等により、授業料の一部又は全部が免除になる場合、その詳細を記入してください。
※開始年月・終了年月は、授業料免除等の該当期間を記入してください。</t>
    <phoneticPr fontId="5"/>
  </si>
  <si>
    <t>①</t>
    <phoneticPr fontId="5"/>
  </si>
  <si>
    <t>②</t>
    <phoneticPr fontId="5"/>
  </si>
  <si>
    <t>③</t>
    <phoneticPr fontId="5"/>
  </si>
  <si>
    <t>①春学期の授業料が5,000￡免除される。</t>
    <phoneticPr fontId="5"/>
  </si>
  <si>
    <t>2022－2023学年の期間（総月数）</t>
    <rPh sb="12" eb="14">
      <t>キカン</t>
    </rPh>
    <rPh sb="15" eb="16">
      <t>ソウ</t>
    </rPh>
    <rPh sb="16" eb="18">
      <t>ツキスウ</t>
    </rPh>
    <phoneticPr fontId="5"/>
  </si>
  <si>
    <t>留学先大学の学事暦上の１学年の月数にかかわらず、総月数は12か月です。ただし、2022-2023学年が本制度の支援を受ける最終学年で、留学先大学の学事暦上の１学年の月数が12か月未満の場合は、その月数を総月数とします。</t>
    <rPh sb="0" eb="2">
      <t>リュウガク</t>
    </rPh>
    <rPh sb="2" eb="3">
      <t>サキ</t>
    </rPh>
    <rPh sb="3" eb="5">
      <t>ダイガク</t>
    </rPh>
    <rPh sb="6" eb="8">
      <t>ガクジ</t>
    </rPh>
    <rPh sb="8" eb="9">
      <t>レキ</t>
    </rPh>
    <rPh sb="9" eb="10">
      <t>ジョウ</t>
    </rPh>
    <rPh sb="12" eb="14">
      <t>ガクネン</t>
    </rPh>
    <rPh sb="15" eb="17">
      <t>ツキスウ</t>
    </rPh>
    <rPh sb="24" eb="25">
      <t>ソウ</t>
    </rPh>
    <rPh sb="25" eb="27">
      <t>ツキスウ</t>
    </rPh>
    <rPh sb="31" eb="32">
      <t>ゲツ</t>
    </rPh>
    <rPh sb="51" eb="52">
      <t>ホン</t>
    </rPh>
    <rPh sb="52" eb="54">
      <t>セイド</t>
    </rPh>
    <rPh sb="55" eb="57">
      <t>シエン</t>
    </rPh>
    <rPh sb="58" eb="59">
      <t>ウ</t>
    </rPh>
    <rPh sb="61" eb="63">
      <t>サイシュウ</t>
    </rPh>
    <rPh sb="63" eb="65">
      <t>ガクネン</t>
    </rPh>
    <rPh sb="67" eb="69">
      <t>リュウガク</t>
    </rPh>
    <rPh sb="69" eb="70">
      <t>サキ</t>
    </rPh>
    <rPh sb="70" eb="72">
      <t>ダイガク</t>
    </rPh>
    <rPh sb="73" eb="75">
      <t>ガクジ</t>
    </rPh>
    <rPh sb="75" eb="76">
      <t>レキ</t>
    </rPh>
    <rPh sb="76" eb="77">
      <t>ジョウ</t>
    </rPh>
    <rPh sb="79" eb="81">
      <t>ガクネン</t>
    </rPh>
    <rPh sb="82" eb="84">
      <t>ツキスウ</t>
    </rPh>
    <rPh sb="88" eb="89">
      <t>ゲツ</t>
    </rPh>
    <rPh sb="89" eb="91">
      <t>ミマン</t>
    </rPh>
    <rPh sb="92" eb="94">
      <t>バアイ</t>
    </rPh>
    <rPh sb="98" eb="100">
      <t>ツキスウ</t>
    </rPh>
    <rPh sb="101" eb="102">
      <t>ソウ</t>
    </rPh>
    <rPh sb="102" eb="104">
      <t>ツキスウ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</si>
</sst>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yyyy&quot;年&quot;m&quot;月&quot;;@"/>
    <numFmt numFmtId="178" formatCode="#,##0.00_ "/>
    <numFmt numFmtId="179" formatCode="#,##0.00000_ "/>
    <numFmt numFmtId="180" formatCode="#,##0.00000"/>
    <numFmt numFmtId="181" formatCode="yyyy/m/d;@"/>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sz val="10"/>
      <color theme="1"/>
      <name val="ＭＳ ゴシック"/>
      <family val="3"/>
      <charset val="128"/>
    </font>
    <font>
      <sz val="10"/>
      <name val="ＭＳ ゴシック"/>
      <family val="3"/>
      <charset val="128"/>
    </font>
    <font>
      <sz val="10"/>
      <color rgb="FFC00000"/>
      <name val="ＭＳ ゴシック"/>
      <family val="3"/>
      <charset val="128"/>
    </font>
    <font>
      <sz val="9"/>
      <color theme="5"/>
      <name val="ＭＳ ゴシック"/>
      <family val="3"/>
      <charset val="128"/>
    </font>
    <font>
      <sz val="8"/>
      <name val="ＭＳ ゴシック"/>
      <family val="3"/>
      <charset val="128"/>
    </font>
    <font>
      <sz val="10"/>
      <color rgb="FFFF0000"/>
      <name val="ＭＳ ゴシック"/>
      <family val="3"/>
      <charset val="128"/>
    </font>
    <font>
      <sz val="10"/>
      <color indexed="8"/>
      <name val="ＭＳ ゴシック"/>
      <family val="3"/>
      <charset val="128"/>
    </font>
    <font>
      <sz val="8"/>
      <color rgb="FFC00000"/>
      <name val="ＭＳ ゴシック"/>
      <family val="3"/>
      <charset val="128"/>
    </font>
    <font>
      <sz val="8"/>
      <color theme="5"/>
      <name val="ＭＳ ゴシック"/>
      <family val="3"/>
      <charset val="128"/>
    </font>
    <font>
      <sz val="15"/>
      <name val="ＭＳ ゴシック"/>
      <family val="3"/>
      <charset val="128"/>
    </font>
    <font>
      <sz val="12"/>
      <color theme="5"/>
      <name val="ＭＳ ゴシック"/>
      <family val="3"/>
      <charset val="128"/>
    </font>
    <font>
      <sz val="9"/>
      <color rgb="FF000000"/>
      <name val="ＭＳ Ｐ明朝"/>
      <family val="1"/>
      <charset val="128"/>
    </font>
    <font>
      <b/>
      <sz val="10"/>
      <color theme="0"/>
      <name val="ＭＳ ゴシック"/>
      <family val="3"/>
      <charset val="128"/>
    </font>
    <font>
      <b/>
      <sz val="10"/>
      <name val="ＭＳ ゴシック"/>
      <family val="3"/>
      <charset val="128"/>
    </font>
    <font>
      <sz val="9"/>
      <name val="ＭＳ ゴシック"/>
      <family val="3"/>
      <charset val="128"/>
    </font>
    <font>
      <b/>
      <sz val="12"/>
      <color rgb="FF000000"/>
      <name val="ＭＳ Ｐゴシック"/>
      <family val="3"/>
      <charset val="128"/>
    </font>
    <font>
      <sz val="10"/>
      <color rgb="FF000000"/>
      <name val="ＭＳ Ｐゴシック"/>
      <family val="3"/>
      <charset val="128"/>
    </font>
    <font>
      <sz val="10"/>
      <name val="Century"/>
      <family val="1"/>
    </font>
    <font>
      <b/>
      <sz val="13"/>
      <name val="ＭＳ ゴシック"/>
      <family val="3"/>
      <charset val="128"/>
    </font>
    <font>
      <sz val="9"/>
      <color rgb="FF000000"/>
      <name val="ＭＳ ゴシック"/>
      <family val="3"/>
      <charset val="128"/>
    </font>
    <font>
      <sz val="9"/>
      <color rgb="FFC00000"/>
      <name val="ＭＳ ゴシック"/>
      <family val="3"/>
      <charset val="128"/>
    </font>
    <font>
      <sz val="10"/>
      <color rgb="FFFF0000"/>
      <name val="ＭＳ Ｐゴシック"/>
      <family val="3"/>
      <charset val="128"/>
    </font>
    <font>
      <b/>
      <sz val="10"/>
      <color rgb="FFFF0000"/>
      <name val="ＭＳ ゴシック"/>
      <family val="3"/>
      <charset val="128"/>
    </font>
    <font>
      <b/>
      <u/>
      <sz val="10"/>
      <color rgb="FF0066FF"/>
      <name val="ＭＳ ゴシック"/>
      <family val="3"/>
      <charset val="128"/>
    </font>
    <font>
      <b/>
      <sz val="12"/>
      <name val="ＭＳ ゴシック"/>
      <family val="3"/>
      <charset val="128"/>
    </font>
    <font>
      <b/>
      <u/>
      <sz val="12"/>
      <name val="ＭＳ ゴシック"/>
      <family val="3"/>
      <charset val="128"/>
    </font>
    <font>
      <b/>
      <sz val="11"/>
      <name val="ＭＳ ゴシック"/>
      <family val="3"/>
      <charset val="128"/>
    </font>
    <font>
      <b/>
      <u/>
      <sz val="16"/>
      <name val="ＭＳ ゴシック"/>
      <family val="3"/>
      <charset val="128"/>
    </font>
    <font>
      <b/>
      <sz val="15"/>
      <color rgb="FFFF0000"/>
      <name val="ＭＳ ゴシック"/>
      <family val="3"/>
      <charset val="128"/>
    </font>
    <font>
      <b/>
      <sz val="15"/>
      <name val="ＭＳ ゴシック"/>
      <family val="3"/>
      <charset val="128"/>
    </font>
    <font>
      <b/>
      <sz val="9"/>
      <name val="ＭＳ ゴシック"/>
      <family val="3"/>
      <charset val="128"/>
    </font>
  </fonts>
  <fills count="3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1" tint="0.24997711111789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DE9D9"/>
        <bgColor rgb="FF000000"/>
      </patternFill>
    </fill>
    <fill>
      <patternFill patternType="solid">
        <fgColor theme="0"/>
        <bgColor indexed="64"/>
      </patternFill>
    </fill>
    <fill>
      <patternFill patternType="solid">
        <fgColor rgb="FFD9D9D9"/>
        <bgColor indexed="64"/>
      </patternFill>
    </fill>
    <fill>
      <patternFill patternType="solid">
        <fgColor rgb="FFFDE9D9"/>
        <bgColor indexed="64"/>
      </patternFill>
    </fill>
  </fills>
  <borders count="69">
    <border>
      <left/>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style="thick">
        <color theme="5" tint="-0.499984740745262"/>
      </top>
      <bottom style="thick">
        <color theme="5" tint="-0.499984740745262"/>
      </bottom>
      <diagonal/>
    </border>
    <border>
      <left style="thin">
        <color indexed="64"/>
      </left>
      <right/>
      <top style="thick">
        <color theme="5" tint="-0.499984740745262"/>
      </top>
      <bottom style="thick">
        <color theme="5" tint="-0.499984740745262"/>
      </bottom>
      <diagonal/>
    </border>
    <border>
      <left/>
      <right style="thin">
        <color indexed="64"/>
      </right>
      <top style="thick">
        <color theme="5" tint="-0.499984740745262"/>
      </top>
      <bottom style="thick">
        <color theme="5" tint="-0.499984740745262"/>
      </bottom>
      <diagonal/>
    </border>
    <border>
      <left/>
      <right/>
      <top/>
      <bottom style="thick">
        <color theme="5"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ck">
        <color theme="5" tint="-0.499984740745262"/>
      </top>
      <bottom/>
      <diagonal/>
    </border>
    <border>
      <left style="thin">
        <color indexed="64"/>
      </left>
      <right/>
      <top style="thick">
        <color theme="5" tint="-0.499984740745262"/>
      </top>
      <bottom/>
      <diagonal/>
    </border>
    <border>
      <left/>
      <right style="thin">
        <color indexed="64"/>
      </right>
      <top style="thick">
        <color theme="5"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rgb="FFFF0000"/>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top/>
      <bottom style="thin">
        <color indexed="64"/>
      </bottom>
      <diagonal/>
    </border>
    <border>
      <left style="medium">
        <color rgb="FFFF0000"/>
      </left>
      <right/>
      <top/>
      <bottom/>
      <diagonal/>
    </border>
    <border>
      <left/>
      <right/>
      <top style="thick">
        <color theme="5" tint="-0.499984740745262"/>
      </top>
      <bottom style="thin">
        <color indexed="64"/>
      </bottom>
      <diagonal/>
    </border>
    <border>
      <left/>
      <right style="thin">
        <color indexed="64"/>
      </right>
      <top style="thick">
        <color theme="5" tint="-0.499984740745262"/>
      </top>
      <bottom style="thin">
        <color indexed="64"/>
      </bottom>
      <diagonal/>
    </border>
    <border>
      <left style="thin">
        <color indexed="64"/>
      </left>
      <right/>
      <top/>
      <bottom style="thick">
        <color theme="5" tint="-0.499984740745262"/>
      </bottom>
      <diagonal/>
    </border>
    <border>
      <left/>
      <right style="thin">
        <color indexed="64"/>
      </right>
      <top/>
      <bottom style="thick">
        <color theme="5" tint="-0.499984740745262"/>
      </bottom>
      <diagonal/>
    </border>
    <border>
      <left style="thin">
        <color indexed="64"/>
      </left>
      <right/>
      <top style="thick">
        <color theme="5" tint="-0.499984740745262"/>
      </top>
      <bottom style="thin">
        <color indexed="64"/>
      </bottom>
      <diagonal/>
    </border>
  </borders>
  <cellStyleXfs count="62">
    <xf numFmtId="0" fontId="0" fillId="0" borderId="0"/>
    <xf numFmtId="38"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38" fontId="4" fillId="0" borderId="0" applyFont="0" applyFill="0" applyBorder="0" applyAlignment="0" applyProtection="0"/>
    <xf numFmtId="0" fontId="7" fillId="0" borderId="0">
      <alignment vertical="center"/>
    </xf>
    <xf numFmtId="0" fontId="3" fillId="0" borderId="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2" applyNumberFormat="0" applyAlignment="0" applyProtection="0">
      <alignment vertical="center"/>
    </xf>
    <xf numFmtId="0" fontId="12" fillId="22" borderId="0" applyNumberFormat="0" applyBorder="0" applyAlignment="0" applyProtection="0">
      <alignment vertical="center"/>
    </xf>
    <xf numFmtId="0" fontId="4" fillId="23" borderId="3" applyNumberFormat="0" applyFont="0" applyAlignment="0" applyProtection="0">
      <alignment vertical="center"/>
    </xf>
    <xf numFmtId="0" fontId="13" fillId="0" borderId="4" applyNumberFormat="0" applyFill="0" applyAlignment="0" applyProtection="0">
      <alignment vertical="center"/>
    </xf>
    <xf numFmtId="0" fontId="14" fillId="4" borderId="0" applyNumberFormat="0" applyBorder="0" applyAlignment="0" applyProtection="0">
      <alignment vertical="center"/>
    </xf>
    <xf numFmtId="0" fontId="15" fillId="24"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24" borderId="10" applyNumberFormat="0" applyAlignment="0" applyProtection="0">
      <alignment vertical="center"/>
    </xf>
    <xf numFmtId="0" fontId="22" fillId="0" borderId="0" applyNumberFormat="0" applyFill="0" applyBorder="0" applyAlignment="0" applyProtection="0">
      <alignment vertical="center"/>
    </xf>
    <xf numFmtId="0" fontId="23" fillId="8" borderId="5" applyNumberFormat="0" applyAlignment="0" applyProtection="0">
      <alignment vertical="center"/>
    </xf>
    <xf numFmtId="0" fontId="4" fillId="0" borderId="0">
      <alignment vertical="center"/>
    </xf>
    <xf numFmtId="0" fontId="24" fillId="5" borderId="0" applyNumberFormat="0" applyBorder="0" applyAlignment="0" applyProtection="0">
      <alignment vertical="center"/>
    </xf>
    <xf numFmtId="0" fontId="1" fillId="0" borderId="0">
      <alignment vertical="center"/>
    </xf>
  </cellStyleXfs>
  <cellXfs count="548">
    <xf numFmtId="0" fontId="0" fillId="0" borderId="0" xfId="0"/>
    <xf numFmtId="0" fontId="26" fillId="0" borderId="0" xfId="0" applyFont="1" applyAlignment="1" applyProtection="1">
      <alignment horizontal="right" vertical="center"/>
    </xf>
    <xf numFmtId="0" fontId="26" fillId="0" borderId="0" xfId="0" applyFont="1" applyAlignment="1" applyProtection="1">
      <alignment horizontal="justify" vertical="center"/>
    </xf>
    <xf numFmtId="0" fontId="27" fillId="0" borderId="0" xfId="0" applyFont="1" applyProtection="1"/>
    <xf numFmtId="0" fontId="27" fillId="0" borderId="0" xfId="0" applyFont="1" applyAlignment="1" applyProtection="1">
      <alignment vertical="center"/>
    </xf>
    <xf numFmtId="0" fontId="27" fillId="0" borderId="0" xfId="0" applyFont="1" applyAlignment="1" applyProtection="1"/>
    <xf numFmtId="0" fontId="27" fillId="2" borderId="15" xfId="0" applyFont="1" applyFill="1" applyBorder="1" applyProtection="1"/>
    <xf numFmtId="0" fontId="27" fillId="2" borderId="12" xfId="0" applyFont="1" applyFill="1" applyBorder="1" applyProtection="1"/>
    <xf numFmtId="0" fontId="28" fillId="0" borderId="0" xfId="0" applyFont="1" applyProtection="1"/>
    <xf numFmtId="0" fontId="27" fillId="0" borderId="0" xfId="0" applyFont="1" applyAlignment="1" applyProtection="1">
      <alignment horizontal="left" vertical="top" wrapText="1"/>
    </xf>
    <xf numFmtId="0" fontId="26" fillId="0" borderId="0" xfId="0" applyFont="1" applyAlignment="1" applyProtection="1">
      <alignment vertical="top"/>
    </xf>
    <xf numFmtId="0" fontId="26" fillId="0" borderId="0" xfId="0" applyFont="1" applyAlignment="1" applyProtection="1">
      <alignment vertical="center"/>
    </xf>
    <xf numFmtId="0" fontId="26" fillId="0" borderId="0" xfId="0" applyFont="1" applyFill="1" applyAlignment="1" applyProtection="1">
      <alignment vertical="center"/>
    </xf>
    <xf numFmtId="0" fontId="26" fillId="0" borderId="0" xfId="0" applyFont="1" applyBorder="1" applyAlignment="1" applyProtection="1">
      <alignment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26" fillId="2" borderId="15"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26" fillId="2" borderId="16" xfId="0" applyFont="1" applyFill="1" applyBorder="1" applyAlignment="1" applyProtection="1">
      <alignment vertical="center"/>
    </xf>
    <xf numFmtId="0" fontId="26" fillId="2" borderId="13" xfId="0" applyFont="1" applyFill="1" applyBorder="1" applyAlignment="1" applyProtection="1">
      <alignment vertical="center"/>
    </xf>
    <xf numFmtId="0" fontId="26" fillId="2" borderId="15" xfId="0" applyFont="1" applyFill="1" applyBorder="1" applyAlignment="1" applyProtection="1">
      <alignment vertical="center"/>
    </xf>
    <xf numFmtId="0" fontId="26" fillId="2" borderId="12" xfId="0" applyFont="1" applyFill="1" applyBorder="1" applyAlignment="1" applyProtection="1">
      <alignment vertical="center"/>
    </xf>
    <xf numFmtId="0" fontId="26" fillId="2" borderId="1" xfId="0" applyFont="1" applyFill="1" applyBorder="1" applyAlignment="1" applyProtection="1">
      <alignment vertical="center"/>
    </xf>
    <xf numFmtId="0" fontId="26" fillId="2" borderId="25" xfId="0" applyFont="1" applyFill="1" applyBorder="1" applyAlignment="1" applyProtection="1">
      <alignment vertical="center"/>
    </xf>
    <xf numFmtId="0" fontId="26" fillId="2" borderId="26" xfId="0" applyFont="1" applyFill="1" applyBorder="1" applyAlignment="1" applyProtection="1">
      <alignment vertical="center"/>
    </xf>
    <xf numFmtId="0" fontId="26" fillId="2" borderId="27" xfId="0" applyFont="1" applyFill="1" applyBorder="1" applyAlignment="1" applyProtection="1">
      <alignment vertical="center"/>
    </xf>
    <xf numFmtId="0" fontId="26" fillId="2" borderId="24" xfId="0" applyFont="1" applyFill="1" applyBorder="1" applyAlignment="1" applyProtection="1">
      <alignment vertical="center"/>
    </xf>
    <xf numFmtId="0" fontId="26" fillId="2" borderId="28" xfId="0" applyFont="1" applyFill="1" applyBorder="1" applyAlignment="1" applyProtection="1">
      <alignment vertical="center"/>
    </xf>
    <xf numFmtId="38" fontId="26" fillId="0" borderId="15" xfId="1" applyFont="1" applyFill="1" applyBorder="1" applyAlignment="1" applyProtection="1">
      <alignment vertical="center" wrapText="1"/>
      <protection locked="0"/>
    </xf>
    <xf numFmtId="0" fontId="27" fillId="25" borderId="15" xfId="0" applyFont="1" applyFill="1" applyBorder="1" applyAlignment="1" applyProtection="1">
      <alignment vertical="center"/>
    </xf>
    <xf numFmtId="0" fontId="27" fillId="0" borderId="0" xfId="0" applyFont="1" applyBorder="1" applyProtection="1"/>
    <xf numFmtId="0" fontId="27" fillId="0" borderId="0" xfId="0" applyFont="1" applyBorder="1" applyAlignment="1" applyProtection="1">
      <alignment horizontal="center"/>
    </xf>
    <xf numFmtId="0" fontId="27" fillId="2" borderId="15" xfId="0" applyFont="1" applyFill="1" applyBorder="1" applyAlignment="1" applyProtection="1">
      <alignment vertical="center"/>
    </xf>
    <xf numFmtId="38" fontId="26" fillId="0" borderId="15" xfId="1" applyFont="1" applyFill="1" applyBorder="1" applyAlignment="1" applyProtection="1">
      <alignment horizontal="right" vertical="center" wrapText="1"/>
      <protection locked="0"/>
    </xf>
    <xf numFmtId="0" fontId="33" fillId="0" borderId="0" xfId="0" applyFont="1" applyProtection="1"/>
    <xf numFmtId="0" fontId="30" fillId="0" borderId="0" xfId="0" applyFont="1" applyProtection="1"/>
    <xf numFmtId="0" fontId="27" fillId="0" borderId="0" xfId="0" applyFont="1" applyFill="1" applyBorder="1" applyProtection="1"/>
    <xf numFmtId="0" fontId="35" fillId="25" borderId="38" xfId="0" applyFont="1" applyFill="1" applyBorder="1" applyAlignment="1" applyProtection="1">
      <alignment vertical="center"/>
    </xf>
    <xf numFmtId="178" fontId="30" fillId="25" borderId="0" xfId="0" applyNumberFormat="1" applyFont="1" applyFill="1" applyBorder="1" applyAlignment="1" applyProtection="1">
      <alignment horizontal="left" vertical="center"/>
    </xf>
    <xf numFmtId="0" fontId="27" fillId="25" borderId="0" xfId="0" applyFont="1" applyFill="1" applyBorder="1" applyAlignment="1" applyProtection="1">
      <alignment horizontal="left" vertical="center"/>
    </xf>
    <xf numFmtId="178" fontId="30" fillId="25" borderId="45" xfId="0" applyNumberFormat="1" applyFont="1" applyFill="1" applyBorder="1" applyAlignment="1" applyProtection="1">
      <alignment horizontal="left" vertical="center" shrinkToFit="1"/>
    </xf>
    <xf numFmtId="0" fontId="38" fillId="28" borderId="0" xfId="0" applyFont="1" applyFill="1" applyAlignment="1" applyProtection="1">
      <alignment vertical="center"/>
    </xf>
    <xf numFmtId="0" fontId="30" fillId="0" borderId="0" xfId="0" applyFont="1" applyFill="1" applyAlignment="1" applyProtection="1">
      <alignment horizontal="left" vertical="center"/>
    </xf>
    <xf numFmtId="0" fontId="27" fillId="0" borderId="0" xfId="0" applyFont="1" applyFill="1" applyBorder="1" applyAlignment="1" applyProtection="1">
      <alignment horizontal="left" vertical="center"/>
    </xf>
    <xf numFmtId="176" fontId="31" fillId="0" borderId="0" xfId="0" applyNumberFormat="1" applyFont="1" applyFill="1" applyBorder="1" applyAlignment="1" applyProtection="1">
      <alignment horizontal="center" vertical="center"/>
    </xf>
    <xf numFmtId="178" fontId="30" fillId="0" borderId="0" xfId="0" applyNumberFormat="1" applyFont="1" applyFill="1" applyBorder="1" applyAlignment="1" applyProtection="1">
      <alignment horizontal="left" vertical="center"/>
    </xf>
    <xf numFmtId="178" fontId="30" fillId="0" borderId="0" xfId="0" applyNumberFormat="1" applyFont="1" applyFill="1" applyBorder="1" applyAlignment="1" applyProtection="1">
      <alignment horizontal="left" vertical="center" shrinkToFit="1"/>
    </xf>
    <xf numFmtId="0" fontId="31" fillId="25" borderId="15" xfId="0" applyFont="1" applyFill="1" applyBorder="1" applyAlignment="1" applyProtection="1"/>
    <xf numFmtId="0" fontId="42" fillId="0" borderId="0" xfId="0" applyFont="1" applyAlignment="1">
      <alignment vertical="center"/>
    </xf>
    <xf numFmtId="0" fontId="42" fillId="33" borderId="11" xfId="0" applyFont="1" applyFill="1" applyBorder="1" applyAlignment="1">
      <alignment horizontal="center" vertical="center" wrapText="1"/>
    </xf>
    <xf numFmtId="0" fontId="42" fillId="33" borderId="50" xfId="0" applyFont="1" applyFill="1" applyBorder="1" applyAlignment="1">
      <alignment horizontal="center" vertical="center" wrapText="1"/>
    </xf>
    <xf numFmtId="0" fontId="42" fillId="0" borderId="50" xfId="0" applyFont="1" applyBorder="1" applyAlignment="1">
      <alignment horizontal="center" vertical="center"/>
    </xf>
    <xf numFmtId="0" fontId="42" fillId="0" borderId="50" xfId="0" applyFont="1" applyBorder="1" applyAlignment="1">
      <alignment vertical="center"/>
    </xf>
    <xf numFmtId="0" fontId="41" fillId="0" borderId="0" xfId="0" applyFont="1" applyAlignment="1">
      <alignment horizontal="left" vertical="center"/>
    </xf>
    <xf numFmtId="0" fontId="27" fillId="2" borderId="13" xfId="0" applyFont="1" applyFill="1" applyBorder="1" applyAlignment="1" applyProtection="1">
      <alignment vertical="center"/>
    </xf>
    <xf numFmtId="0" fontId="26" fillId="2" borderId="15" xfId="0" applyFont="1" applyFill="1" applyBorder="1" applyAlignment="1" applyProtection="1">
      <alignment vertical="center" wrapText="1" shrinkToFit="1"/>
    </xf>
    <xf numFmtId="38" fontId="26" fillId="2" borderId="16" xfId="1" applyFont="1" applyFill="1" applyBorder="1" applyAlignment="1" applyProtection="1">
      <alignment vertical="center" wrapText="1"/>
    </xf>
    <xf numFmtId="0" fontId="39" fillId="2" borderId="13" xfId="0" applyFont="1" applyFill="1" applyBorder="1" applyAlignment="1" applyProtection="1">
      <alignment vertical="center"/>
    </xf>
    <xf numFmtId="0" fontId="39" fillId="2" borderId="15" xfId="0" applyFont="1" applyFill="1" applyBorder="1" applyAlignment="1" applyProtection="1">
      <alignment vertical="center"/>
    </xf>
    <xf numFmtId="38" fontId="26" fillId="2" borderId="15" xfId="1" applyFont="1" applyFill="1" applyBorder="1" applyAlignment="1" applyProtection="1">
      <alignment vertical="center" wrapText="1"/>
    </xf>
    <xf numFmtId="38" fontId="26" fillId="2" borderId="12" xfId="1" applyFont="1" applyFill="1" applyBorder="1" applyAlignment="1" applyProtection="1">
      <alignment vertical="center" wrapText="1"/>
    </xf>
    <xf numFmtId="0" fontId="32" fillId="0" borderId="0" xfId="0" applyFont="1" applyProtection="1"/>
    <xf numFmtId="0" fontId="37" fillId="0" borderId="0" xfId="0" applyFont="1" applyFill="1" applyBorder="1" applyAlignment="1" applyProtection="1">
      <alignment vertical="center"/>
    </xf>
    <xf numFmtId="0" fontId="25" fillId="0" borderId="0" xfId="0" applyFont="1" applyAlignment="1" applyProtection="1"/>
    <xf numFmtId="0" fontId="27" fillId="0" borderId="15" xfId="0" applyFont="1" applyBorder="1" applyAlignment="1" applyProtection="1">
      <alignment horizontal="right" shrinkToFit="1"/>
      <protection locked="0"/>
    </xf>
    <xf numFmtId="0" fontId="26" fillId="0" borderId="0" xfId="17" applyFont="1" applyAlignment="1" applyProtection="1">
      <alignment horizontal="right" vertical="center"/>
    </xf>
    <xf numFmtId="38" fontId="26" fillId="0" borderId="16" xfId="1" applyFont="1" applyFill="1" applyBorder="1" applyAlignment="1" applyProtection="1">
      <alignment vertical="center" wrapText="1"/>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horizontal="left" vertical="center" wrapText="1"/>
      <protection locked="0"/>
    </xf>
    <xf numFmtId="0" fontId="27" fillId="25" borderId="15" xfId="0" applyFont="1" applyFill="1" applyBorder="1" applyProtection="1"/>
    <xf numFmtId="0" fontId="27" fillId="25" borderId="12" xfId="0" applyFont="1" applyFill="1" applyBorder="1" applyProtection="1"/>
    <xf numFmtId="0" fontId="46" fillId="2" borderId="13" xfId="0" applyFont="1" applyFill="1" applyBorder="1" applyAlignment="1" applyProtection="1">
      <alignment vertical="center"/>
    </xf>
    <xf numFmtId="0" fontId="27" fillId="0" borderId="0" xfId="0" applyFont="1" applyBorder="1" applyAlignment="1" applyProtection="1">
      <alignment horizontal="left"/>
    </xf>
    <xf numFmtId="0" fontId="26" fillId="2" borderId="32" xfId="0" applyFont="1" applyFill="1" applyBorder="1" applyAlignment="1" applyProtection="1">
      <alignment vertical="center"/>
    </xf>
    <xf numFmtId="0" fontId="26" fillId="2" borderId="33" xfId="0" applyFont="1" applyFill="1" applyBorder="1" applyAlignment="1" applyProtection="1">
      <alignment vertical="center"/>
    </xf>
    <xf numFmtId="0" fontId="26" fillId="2" borderId="34" xfId="0" applyFont="1" applyFill="1" applyBorder="1" applyAlignment="1" applyProtection="1">
      <alignment vertical="center"/>
    </xf>
    <xf numFmtId="0" fontId="44" fillId="0" borderId="0" xfId="0" applyFont="1" applyFill="1" applyAlignment="1" applyProtection="1">
      <alignment horizontal="center" vertical="center" shrinkToFit="1"/>
    </xf>
    <xf numFmtId="0" fontId="27" fillId="0" borderId="0" xfId="0" applyFont="1" applyAlignment="1" applyProtection="1">
      <alignment vertical="center"/>
      <protection locked="0"/>
    </xf>
    <xf numFmtId="0" fontId="25" fillId="0" borderId="0" xfId="0" applyFont="1" applyAlignment="1" applyProtection="1">
      <alignment vertical="center"/>
      <protection locked="0"/>
    </xf>
    <xf numFmtId="0" fontId="42" fillId="33" borderId="49" xfId="0" applyFont="1" applyFill="1" applyBorder="1" applyAlignment="1">
      <alignment horizontal="center" vertical="center"/>
    </xf>
    <xf numFmtId="0" fontId="27" fillId="2" borderId="15" xfId="0" applyFont="1" applyFill="1" applyBorder="1" applyAlignment="1" applyProtection="1">
      <alignment horizontal="center" vertical="center"/>
    </xf>
    <xf numFmtId="0" fontId="26" fillId="2" borderId="15" xfId="0" applyFont="1" applyFill="1" applyBorder="1" applyAlignment="1" applyProtection="1">
      <alignment horizontal="center" vertical="center" wrapText="1" shrinkToFit="1"/>
    </xf>
    <xf numFmtId="0" fontId="27" fillId="2" borderId="0" xfId="0" applyFont="1" applyFill="1" applyBorder="1" applyAlignment="1" applyProtection="1">
      <alignment horizontal="center" vertical="center"/>
    </xf>
    <xf numFmtId="177" fontId="34" fillId="0" borderId="0" xfId="0" applyNumberFormat="1" applyFont="1" applyFill="1" applyBorder="1" applyAlignment="1" applyProtection="1">
      <alignment horizontal="left" vertical="center" wrapText="1"/>
    </xf>
    <xf numFmtId="0" fontId="27" fillId="2" borderId="33"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0" borderId="0" xfId="0" applyFont="1" applyAlignment="1" applyProtection="1">
      <alignment horizontal="center"/>
    </xf>
    <xf numFmtId="38" fontId="26" fillId="0" borderId="15" xfId="1" applyFont="1" applyFill="1" applyBorder="1" applyAlignment="1" applyProtection="1">
      <alignment horizontal="center" vertical="center" wrapText="1"/>
      <protection locked="0"/>
    </xf>
    <xf numFmtId="38" fontId="26" fillId="2" borderId="14" xfId="1" applyFont="1" applyFill="1" applyBorder="1" applyAlignment="1" applyProtection="1">
      <alignment vertical="center" wrapText="1"/>
    </xf>
    <xf numFmtId="38" fontId="26" fillId="0" borderId="14" xfId="1" applyFont="1" applyFill="1" applyBorder="1" applyAlignment="1" applyProtection="1">
      <alignment horizontal="center" vertical="center" wrapText="1"/>
      <protection locked="0"/>
    </xf>
    <xf numFmtId="38" fontId="26" fillId="2" borderId="20" xfId="1" applyFont="1" applyFill="1" applyBorder="1" applyAlignment="1" applyProtection="1">
      <alignment vertical="center" wrapText="1"/>
    </xf>
    <xf numFmtId="0" fontId="27" fillId="0" borderId="14" xfId="0" applyFont="1" applyFill="1" applyBorder="1" applyProtection="1"/>
    <xf numFmtId="0" fontId="27" fillId="0" borderId="14" xfId="0" applyFont="1" applyFill="1" applyBorder="1" applyAlignment="1" applyProtection="1">
      <alignment horizontal="center"/>
    </xf>
    <xf numFmtId="0" fontId="46" fillId="0" borderId="14" xfId="0" applyFont="1" applyFill="1" applyBorder="1" applyProtection="1"/>
    <xf numFmtId="38" fontId="26" fillId="2" borderId="0" xfId="1" applyFont="1" applyFill="1" applyBorder="1" applyAlignment="1" applyProtection="1">
      <alignment vertical="center" wrapText="1"/>
    </xf>
    <xf numFmtId="38" fontId="26" fillId="0" borderId="0" xfId="1" applyFont="1" applyFill="1" applyBorder="1" applyAlignment="1" applyProtection="1">
      <alignment horizontal="center" vertical="center" wrapText="1"/>
      <protection locked="0"/>
    </xf>
    <xf numFmtId="38" fontId="26" fillId="2" borderId="18" xfId="1" applyFont="1" applyFill="1" applyBorder="1" applyAlignment="1" applyProtection="1">
      <alignment vertical="center" wrapText="1"/>
    </xf>
    <xf numFmtId="38" fontId="26" fillId="0" borderId="15" xfId="1" applyFont="1" applyFill="1" applyBorder="1" applyAlignment="1" applyProtection="1">
      <alignment horizontal="center" vertical="center" wrapText="1"/>
    </xf>
    <xf numFmtId="0" fontId="39" fillId="0" borderId="0" xfId="0" applyFont="1" applyAlignment="1" applyProtection="1">
      <alignment vertical="center"/>
    </xf>
    <xf numFmtId="0" fontId="39" fillId="0" borderId="14" xfId="0" applyFont="1" applyFill="1" applyBorder="1" applyAlignment="1" applyProtection="1">
      <alignment vertical="center"/>
    </xf>
    <xf numFmtId="0" fontId="39" fillId="0" borderId="0" xfId="0" applyFont="1" applyFill="1" applyBorder="1" applyAlignment="1" applyProtection="1">
      <alignment vertical="center"/>
    </xf>
    <xf numFmtId="0" fontId="27" fillId="2" borderId="17" xfId="0" applyFont="1" applyFill="1" applyBorder="1" applyAlignment="1" applyProtection="1">
      <alignment vertical="center"/>
    </xf>
    <xf numFmtId="0" fontId="27" fillId="2" borderId="0" xfId="0" applyFont="1" applyFill="1" applyBorder="1" applyAlignment="1" applyProtection="1">
      <alignment vertical="center"/>
    </xf>
    <xf numFmtId="0" fontId="27" fillId="2" borderId="18" xfId="0" applyFont="1" applyFill="1" applyBorder="1" applyAlignment="1" applyProtection="1">
      <alignment vertical="center"/>
    </xf>
    <xf numFmtId="0" fontId="27" fillId="2" borderId="62" xfId="0" applyFont="1" applyFill="1" applyBorder="1" applyAlignment="1" applyProtection="1">
      <alignment vertical="center"/>
    </xf>
    <xf numFmtId="0" fontId="27" fillId="2" borderId="14" xfId="0" applyFont="1" applyFill="1" applyBorder="1" applyAlignment="1" applyProtection="1">
      <alignment vertical="center"/>
    </xf>
    <xf numFmtId="0" fontId="27" fillId="2" borderId="20" xfId="0" applyFont="1" applyFill="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27" fillId="2" borderId="32" xfId="0" applyFont="1" applyFill="1" applyBorder="1" applyAlignment="1" applyProtection="1">
      <alignment vertical="center"/>
    </xf>
    <xf numFmtId="0" fontId="27" fillId="2" borderId="33" xfId="0" applyFont="1" applyFill="1" applyBorder="1" applyAlignment="1" applyProtection="1">
      <alignment vertical="center"/>
    </xf>
    <xf numFmtId="0" fontId="27" fillId="2" borderId="34" xfId="0" applyFont="1" applyFill="1" applyBorder="1" applyAlignment="1" applyProtection="1">
      <alignment vertical="center"/>
    </xf>
    <xf numFmtId="178" fontId="27" fillId="2" borderId="63" xfId="0" applyNumberFormat="1" applyFont="1" applyFill="1" applyBorder="1" applyAlignment="1" applyProtection="1">
      <alignment vertical="center"/>
    </xf>
    <xf numFmtId="178" fontId="27" fillId="2" borderId="0" xfId="0" applyNumberFormat="1" applyFont="1" applyFill="1" applyBorder="1" applyAlignment="1" applyProtection="1">
      <alignment vertical="center"/>
    </xf>
    <xf numFmtId="0" fontId="27" fillId="0" borderId="14" xfId="0" applyFont="1" applyFill="1" applyBorder="1" applyAlignment="1" applyProtection="1">
      <alignment vertical="center"/>
    </xf>
    <xf numFmtId="0" fontId="27" fillId="0" borderId="14" xfId="0" applyFont="1" applyFill="1" applyBorder="1" applyAlignment="1" applyProtection="1">
      <alignment horizontal="center" vertical="center"/>
    </xf>
    <xf numFmtId="178" fontId="30" fillId="25" borderId="0" xfId="0" applyNumberFormat="1" applyFont="1" applyFill="1" applyBorder="1" applyAlignment="1" applyProtection="1">
      <alignment horizontal="center" vertical="center"/>
    </xf>
    <xf numFmtId="178" fontId="30" fillId="25" borderId="0" xfId="0" applyNumberFormat="1" applyFont="1" applyFill="1" applyBorder="1" applyAlignment="1" applyProtection="1">
      <alignment vertical="center"/>
    </xf>
    <xf numFmtId="178" fontId="30" fillId="25" borderId="0" xfId="0" applyNumberFormat="1" applyFont="1" applyFill="1" applyBorder="1" applyAlignment="1" applyProtection="1">
      <alignment vertical="center" shrinkToFit="1"/>
    </xf>
    <xf numFmtId="0" fontId="27" fillId="25" borderId="0" xfId="0" applyFont="1" applyFill="1" applyBorder="1" applyAlignment="1" applyProtection="1">
      <alignment vertical="center"/>
    </xf>
    <xf numFmtId="0" fontId="27" fillId="25" borderId="0" xfId="0" applyFont="1" applyFill="1" applyBorder="1" applyAlignment="1" applyProtection="1">
      <alignment horizontal="center" vertical="center"/>
    </xf>
    <xf numFmtId="0" fontId="27" fillId="0" borderId="16" xfId="0" applyFont="1" applyFill="1" applyBorder="1" applyAlignment="1" applyProtection="1">
      <alignment vertical="center"/>
      <protection locked="0"/>
    </xf>
    <xf numFmtId="0" fontId="27" fillId="2" borderId="19" xfId="0" applyFont="1" applyFill="1" applyBorder="1" applyAlignment="1" applyProtection="1">
      <alignment vertical="center"/>
    </xf>
    <xf numFmtId="0" fontId="0" fillId="0" borderId="0" xfId="0" applyAlignment="1">
      <alignment vertical="center"/>
    </xf>
    <xf numFmtId="0" fontId="55" fillId="25" borderId="38" xfId="0" applyFont="1" applyFill="1" applyBorder="1" applyAlignment="1" applyProtection="1">
      <alignment vertical="center"/>
    </xf>
    <xf numFmtId="38" fontId="26" fillId="0" borderId="0" xfId="1" applyFont="1" applyFill="1" applyBorder="1" applyAlignment="1" applyProtection="1">
      <alignment horizontal="center" vertical="center" wrapText="1"/>
    </xf>
    <xf numFmtId="38" fontId="26" fillId="0" borderId="14" xfId="1" applyFont="1" applyFill="1" applyBorder="1" applyAlignment="1" applyProtection="1">
      <alignment horizontal="center" vertical="center" wrapText="1"/>
    </xf>
    <xf numFmtId="0" fontId="38" fillId="28" borderId="32" xfId="0" applyFont="1" applyFill="1" applyBorder="1" applyAlignment="1" applyProtection="1">
      <alignment vertical="center"/>
    </xf>
    <xf numFmtId="0" fontId="38" fillId="28" borderId="33" xfId="0" applyFont="1" applyFill="1" applyBorder="1" applyAlignment="1" applyProtection="1">
      <alignment vertical="center"/>
    </xf>
    <xf numFmtId="0" fontId="38" fillId="28" borderId="34" xfId="0" applyFont="1" applyFill="1" applyBorder="1" applyAlignment="1" applyProtection="1">
      <alignment vertical="center"/>
    </xf>
    <xf numFmtId="178" fontId="30" fillId="25" borderId="18" xfId="0" applyNumberFormat="1" applyFont="1" applyFill="1" applyBorder="1" applyAlignment="1" applyProtection="1">
      <alignment horizontal="left" vertical="center"/>
    </xf>
    <xf numFmtId="178" fontId="30" fillId="25" borderId="18" xfId="0" applyNumberFormat="1" applyFont="1" applyFill="1" applyBorder="1" applyAlignment="1" applyProtection="1">
      <alignment vertical="center" shrinkToFit="1"/>
    </xf>
    <xf numFmtId="178" fontId="30" fillId="25" borderId="47" xfId="0" applyNumberFormat="1" applyFont="1" applyFill="1" applyBorder="1" applyAlignment="1" applyProtection="1">
      <alignment horizontal="left" vertical="center" shrinkToFit="1"/>
    </xf>
    <xf numFmtId="0" fontId="26" fillId="2" borderId="16" xfId="1" applyNumberFormat="1" applyFont="1" applyFill="1" applyBorder="1" applyAlignment="1" applyProtection="1">
      <alignment horizontal="center" vertical="center" wrapText="1"/>
    </xf>
    <xf numFmtId="38" fontId="26" fillId="26" borderId="16" xfId="1" applyFont="1" applyFill="1" applyBorder="1" applyAlignment="1" applyProtection="1">
      <alignment horizontal="center" vertical="center" wrapText="1"/>
      <protection locked="0"/>
    </xf>
    <xf numFmtId="0" fontId="39" fillId="0" borderId="0" xfId="0" applyFont="1" applyBorder="1" applyAlignment="1" applyProtection="1">
      <alignment vertical="center"/>
    </xf>
    <xf numFmtId="178" fontId="27" fillId="0" borderId="0" xfId="0" applyNumberFormat="1" applyFont="1" applyFill="1" applyBorder="1" applyAlignment="1" applyProtection="1">
      <alignment horizontal="right" shrinkToFit="1"/>
    </xf>
    <xf numFmtId="0" fontId="31" fillId="0" borderId="0" xfId="0" applyFont="1" applyFill="1" applyBorder="1" applyAlignment="1" applyProtection="1"/>
    <xf numFmtId="38" fontId="26" fillId="26" borderId="16" xfId="1" applyFont="1" applyFill="1" applyBorder="1" applyAlignment="1" applyProtection="1">
      <alignment horizontal="center" vertical="center" wrapText="1"/>
    </xf>
    <xf numFmtId="0" fontId="26" fillId="0" borderId="16" xfId="1" applyNumberFormat="1" applyFont="1" applyFill="1" applyBorder="1" applyAlignment="1" applyProtection="1">
      <alignment horizontal="center" vertical="center" wrapText="1"/>
    </xf>
    <xf numFmtId="0" fontId="39" fillId="2" borderId="12" xfId="0" applyFont="1" applyFill="1" applyBorder="1" applyAlignment="1" applyProtection="1">
      <alignment vertical="center"/>
    </xf>
    <xf numFmtId="38" fontId="26" fillId="0" borderId="15" xfId="1" applyFont="1" applyFill="1" applyBorder="1" applyAlignment="1" applyProtection="1">
      <alignment vertical="center" wrapText="1"/>
    </xf>
    <xf numFmtId="0" fontId="27" fillId="0" borderId="0" xfId="0" applyFont="1" applyAlignment="1" applyProtection="1">
      <alignment horizontal="center" vertical="center"/>
    </xf>
    <xf numFmtId="0" fontId="27" fillId="0" borderId="16" xfId="0" applyFont="1" applyFill="1" applyBorder="1" applyAlignment="1" applyProtection="1">
      <alignment vertical="center"/>
    </xf>
    <xf numFmtId="38" fontId="26" fillId="0" borderId="15" xfId="1" applyFont="1" applyFill="1" applyBorder="1" applyAlignment="1" applyProtection="1">
      <alignment horizontal="right" vertical="center" wrapText="1"/>
    </xf>
    <xf numFmtId="0" fontId="27" fillId="0" borderId="15" xfId="0" applyFont="1" applyBorder="1" applyAlignment="1" applyProtection="1">
      <alignment horizontal="right" shrinkToFit="1"/>
    </xf>
    <xf numFmtId="0" fontId="27" fillId="0" borderId="0" xfId="0" applyFont="1" applyBorder="1" applyAlignment="1" applyProtection="1">
      <alignment horizontal="left" vertical="center" wrapText="1"/>
    </xf>
    <xf numFmtId="38" fontId="26" fillId="0" borderId="16" xfId="1" applyFont="1" applyFill="1" applyBorder="1" applyAlignment="1" applyProtection="1">
      <alignment vertical="center" wrapText="1"/>
    </xf>
    <xf numFmtId="38" fontId="26" fillId="0" borderId="16" xfId="1" applyFont="1" applyFill="1" applyBorder="1" applyAlignment="1" applyProtection="1">
      <alignment horizontal="center" vertical="center" wrapText="1"/>
    </xf>
    <xf numFmtId="0" fontId="27" fillId="0" borderId="0" xfId="0" applyFont="1" applyFill="1" applyAlignment="1" applyProtection="1">
      <alignment horizontal="left" vertical="center"/>
    </xf>
    <xf numFmtId="0" fontId="30" fillId="0" borderId="0" xfId="0" applyFont="1" applyAlignment="1" applyProtection="1">
      <alignment vertical="center"/>
    </xf>
    <xf numFmtId="178" fontId="30" fillId="25" borderId="41" xfId="0" applyNumberFormat="1" applyFont="1" applyFill="1" applyBorder="1" applyAlignment="1" applyProtection="1">
      <alignment vertical="center" shrinkToFit="1"/>
    </xf>
    <xf numFmtId="178" fontId="30" fillId="25" borderId="67" xfId="0" applyNumberFormat="1" applyFont="1" applyFill="1" applyBorder="1" applyAlignment="1" applyProtection="1">
      <alignment vertical="center" shrinkToFit="1"/>
    </xf>
    <xf numFmtId="0" fontId="27" fillId="0" borderId="0" xfId="0" applyFont="1" applyAlignment="1" applyProtection="1">
      <alignment horizontal="left" vertical="center"/>
    </xf>
    <xf numFmtId="0" fontId="25" fillId="0" borderId="0" xfId="0" applyFont="1" applyProtection="1"/>
    <xf numFmtId="0" fontId="26" fillId="2" borderId="16" xfId="0" applyFont="1" applyFill="1" applyBorder="1" applyAlignment="1" applyProtection="1">
      <alignment vertical="center" wrapText="1" shrinkToFit="1"/>
    </xf>
    <xf numFmtId="0" fontId="26" fillId="2" borderId="13" xfId="0" applyFont="1" applyFill="1" applyBorder="1" applyAlignment="1" applyProtection="1">
      <alignment horizontal="center" vertical="center"/>
    </xf>
    <xf numFmtId="0" fontId="26" fillId="2" borderId="12" xfId="0" applyFont="1" applyFill="1" applyBorder="1" applyAlignment="1" applyProtection="1">
      <alignment vertical="center" wrapText="1" shrinkToFit="1"/>
    </xf>
    <xf numFmtId="180" fontId="27" fillId="2" borderId="13" xfId="0" applyNumberFormat="1" applyFont="1" applyFill="1" applyBorder="1" applyAlignment="1" applyProtection="1">
      <alignment horizontal="center" vertical="center" wrapText="1"/>
    </xf>
    <xf numFmtId="0" fontId="27" fillId="34" borderId="16" xfId="0" applyFont="1" applyFill="1" applyBorder="1" applyAlignment="1" applyProtection="1">
      <alignment vertical="center"/>
    </xf>
    <xf numFmtId="0" fontId="39" fillId="0" borderId="0" xfId="0" applyFont="1" applyFill="1" applyAlignment="1" applyProtection="1">
      <alignment vertical="center"/>
    </xf>
    <xf numFmtId="0" fontId="27" fillId="2" borderId="15" xfId="0" applyFont="1" applyFill="1" applyBorder="1" applyAlignment="1" applyProtection="1">
      <alignment horizontal="center" vertical="center"/>
    </xf>
    <xf numFmtId="0" fontId="27" fillId="0" borderId="0" xfId="0" applyFont="1" applyAlignment="1" applyProtection="1">
      <alignment horizontal="center"/>
    </xf>
    <xf numFmtId="0" fontId="27" fillId="2" borderId="33"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6" fillId="2" borderId="15" xfId="0" applyFont="1" applyFill="1" applyBorder="1" applyAlignment="1" applyProtection="1">
      <alignment horizontal="center" vertical="center" wrapText="1" shrinkToFit="1"/>
    </xf>
    <xf numFmtId="38" fontId="26" fillId="0" borderId="16" xfId="1" applyFont="1" applyFill="1" applyBorder="1" applyAlignment="1" applyProtection="1">
      <alignment horizontal="center" vertical="center" wrapText="1"/>
      <protection locked="0"/>
    </xf>
    <xf numFmtId="0" fontId="26" fillId="0" borderId="16" xfId="1" applyNumberFormat="1"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shrinkToFit="1"/>
    </xf>
    <xf numFmtId="0" fontId="26" fillId="2" borderId="13" xfId="0" applyFont="1" applyFill="1" applyBorder="1" applyAlignment="1" applyProtection="1">
      <alignment horizontal="center" vertical="center" wrapText="1" shrinkToFit="1"/>
    </xf>
    <xf numFmtId="0" fontId="27" fillId="2" borderId="12" xfId="0" applyFont="1" applyFill="1" applyBorder="1" applyAlignment="1" applyProtection="1">
      <alignment vertical="center"/>
    </xf>
    <xf numFmtId="0" fontId="42" fillId="0" borderId="0" xfId="0" applyFont="1" applyAlignment="1">
      <alignment vertical="center" wrapText="1"/>
    </xf>
    <xf numFmtId="0" fontId="43" fillId="33" borderId="48" xfId="0" applyFont="1" applyFill="1" applyBorder="1" applyAlignment="1">
      <alignment vertical="center"/>
    </xf>
    <xf numFmtId="0" fontId="43" fillId="33" borderId="49" xfId="0" applyFont="1" applyFill="1" applyBorder="1" applyAlignment="1">
      <alignment vertical="center"/>
    </xf>
    <xf numFmtId="0" fontId="42" fillId="33" borderId="48" xfId="0" applyFont="1" applyFill="1" applyBorder="1" applyAlignment="1">
      <alignment horizontal="center" vertical="center"/>
    </xf>
    <xf numFmtId="0" fontId="42" fillId="33" borderId="49" xfId="0" applyFont="1" applyFill="1" applyBorder="1" applyAlignment="1">
      <alignment horizontal="center" vertical="center"/>
    </xf>
    <xf numFmtId="0" fontId="46" fillId="25" borderId="32" xfId="0" applyFont="1" applyFill="1" applyBorder="1" applyAlignment="1" applyProtection="1">
      <alignment horizontal="left" vertical="center" wrapText="1" shrinkToFit="1"/>
    </xf>
    <xf numFmtId="0" fontId="46" fillId="25" borderId="33" xfId="0" applyFont="1" applyFill="1" applyBorder="1" applyAlignment="1" applyProtection="1">
      <alignment horizontal="left" vertical="center" wrapText="1" shrinkToFit="1"/>
    </xf>
    <xf numFmtId="0" fontId="46" fillId="25" borderId="19" xfId="0" applyFont="1" applyFill="1" applyBorder="1" applyAlignment="1" applyProtection="1">
      <alignment horizontal="left" vertical="center" wrapText="1" shrinkToFit="1"/>
    </xf>
    <xf numFmtId="0" fontId="46" fillId="25" borderId="14" xfId="0" applyFont="1" applyFill="1" applyBorder="1" applyAlignment="1" applyProtection="1">
      <alignment horizontal="left" vertical="center" wrapText="1" shrinkToFit="1"/>
    </xf>
    <xf numFmtId="38" fontId="27" fillId="0" borderId="13" xfId="1" applyFont="1" applyFill="1" applyBorder="1" applyAlignment="1" applyProtection="1">
      <alignment horizontal="center" vertical="center"/>
    </xf>
    <xf numFmtId="38" fontId="27" fillId="0" borderId="12" xfId="1" applyFont="1" applyFill="1" applyBorder="1" applyAlignment="1" applyProtection="1">
      <alignment horizontal="center" vertical="center"/>
    </xf>
    <xf numFmtId="180" fontId="40" fillId="0" borderId="13" xfId="0" applyNumberFormat="1" applyFont="1" applyFill="1" applyBorder="1" applyAlignment="1" applyProtection="1">
      <alignment horizontal="center" vertical="center" wrapText="1"/>
    </xf>
    <xf numFmtId="180" fontId="40" fillId="0" borderId="15" xfId="0" applyNumberFormat="1" applyFont="1" applyFill="1" applyBorder="1" applyAlignment="1" applyProtection="1">
      <alignment horizontal="center" vertical="center" wrapText="1"/>
    </xf>
    <xf numFmtId="180" fontId="40" fillId="0" borderId="12" xfId="0" applyNumberFormat="1" applyFont="1" applyFill="1" applyBorder="1" applyAlignment="1" applyProtection="1">
      <alignment horizontal="center" vertical="center" wrapText="1"/>
    </xf>
    <xf numFmtId="38" fontId="26" fillId="25" borderId="13" xfId="1" applyFont="1" applyFill="1" applyBorder="1" applyAlignment="1" applyProtection="1">
      <alignment horizontal="right" vertical="center" wrapText="1"/>
    </xf>
    <xf numFmtId="38" fontId="26" fillId="25" borderId="15" xfId="1" applyFont="1" applyFill="1" applyBorder="1" applyAlignment="1" applyProtection="1">
      <alignment horizontal="right" vertical="center" wrapText="1"/>
    </xf>
    <xf numFmtId="38" fontId="26" fillId="25" borderId="12" xfId="1" applyFont="1" applyFill="1" applyBorder="1" applyAlignment="1" applyProtection="1">
      <alignment horizontal="right" vertical="center" wrapText="1"/>
    </xf>
    <xf numFmtId="0" fontId="26" fillId="2" borderId="13" xfId="1" applyNumberFormat="1" applyFont="1" applyFill="1" applyBorder="1" applyAlignment="1" applyProtection="1">
      <alignment horizontal="center" vertical="center" wrapText="1"/>
    </xf>
    <xf numFmtId="0" fontId="26" fillId="2" borderId="12" xfId="1" applyNumberFormat="1" applyFont="1" applyFill="1" applyBorder="1" applyAlignment="1" applyProtection="1">
      <alignment horizontal="center" vertical="center" wrapText="1"/>
    </xf>
    <xf numFmtId="0" fontId="26" fillId="26" borderId="13" xfId="1" applyNumberFormat="1" applyFont="1" applyFill="1" applyBorder="1" applyAlignment="1" applyProtection="1">
      <alignment horizontal="center" vertical="center" wrapText="1"/>
    </xf>
    <xf numFmtId="0" fontId="26" fillId="26" borderId="15" xfId="1" applyNumberFormat="1" applyFont="1" applyFill="1" applyBorder="1" applyAlignment="1" applyProtection="1">
      <alignment horizontal="center" vertical="center" wrapText="1"/>
    </xf>
    <xf numFmtId="0" fontId="26" fillId="26" borderId="12" xfId="1" applyNumberFormat="1" applyFont="1" applyFill="1" applyBorder="1" applyAlignment="1" applyProtection="1">
      <alignment horizontal="center" vertical="center" wrapText="1"/>
    </xf>
    <xf numFmtId="38" fontId="26" fillId="0" borderId="16" xfId="1" applyFont="1" applyFill="1" applyBorder="1" applyAlignment="1" applyProtection="1">
      <alignment horizontal="center" vertical="center" wrapText="1"/>
    </xf>
    <xf numFmtId="0" fontId="27" fillId="0" borderId="13" xfId="0" applyFont="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12" xfId="0" applyFont="1" applyBorder="1" applyAlignment="1" applyProtection="1">
      <alignment horizontal="center" vertical="center"/>
    </xf>
    <xf numFmtId="38" fontId="26" fillId="0" borderId="13" xfId="1" applyFont="1" applyBorder="1" applyAlignment="1" applyProtection="1">
      <alignment horizontal="right" vertical="center" wrapText="1"/>
    </xf>
    <xf numFmtId="38" fontId="26" fillId="0" borderId="15" xfId="1" applyFont="1" applyBorder="1" applyAlignment="1" applyProtection="1">
      <alignment horizontal="right" vertical="center" wrapText="1"/>
    </xf>
    <xf numFmtId="176" fontId="27" fillId="2" borderId="13" xfId="0" applyNumberFormat="1" applyFont="1" applyFill="1" applyBorder="1" applyAlignment="1" applyProtection="1">
      <alignment horizontal="center" vertical="center" shrinkToFit="1"/>
    </xf>
    <xf numFmtId="176" fontId="27" fillId="2" borderId="15" xfId="0" applyNumberFormat="1" applyFont="1" applyFill="1" applyBorder="1" applyAlignment="1" applyProtection="1">
      <alignment horizontal="center" vertical="center" shrinkToFit="1"/>
    </xf>
    <xf numFmtId="176" fontId="27" fillId="2" borderId="12" xfId="0" applyNumberFormat="1" applyFont="1" applyFill="1" applyBorder="1" applyAlignment="1" applyProtection="1">
      <alignment horizontal="center" vertical="center" shrinkToFit="1"/>
    </xf>
    <xf numFmtId="0" fontId="27" fillId="29" borderId="13" xfId="0" applyFont="1" applyFill="1" applyBorder="1" applyAlignment="1" applyProtection="1">
      <alignment horizontal="center" vertical="center" shrinkToFit="1"/>
    </xf>
    <xf numFmtId="0" fontId="27" fillId="29" borderId="15" xfId="0" applyFont="1" applyFill="1" applyBorder="1" applyAlignment="1" applyProtection="1">
      <alignment horizontal="center" vertical="center" shrinkToFit="1"/>
    </xf>
    <xf numFmtId="0" fontId="27" fillId="29" borderId="12" xfId="0" applyFont="1" applyFill="1" applyBorder="1" applyAlignment="1" applyProtection="1">
      <alignment horizontal="center" vertical="center" shrinkToFit="1"/>
    </xf>
    <xf numFmtId="177" fontId="27" fillId="29" borderId="13" xfId="0" applyNumberFormat="1" applyFont="1" applyFill="1" applyBorder="1" applyAlignment="1" applyProtection="1">
      <alignment horizontal="center" vertical="center" shrinkToFit="1"/>
    </xf>
    <xf numFmtId="177" fontId="27" fillId="29" borderId="15" xfId="0" applyNumberFormat="1" applyFont="1" applyFill="1" applyBorder="1" applyAlignment="1" applyProtection="1">
      <alignment horizontal="center" vertical="center" shrinkToFit="1"/>
    </xf>
    <xf numFmtId="177" fontId="27" fillId="29" borderId="12" xfId="0" applyNumberFormat="1" applyFont="1" applyFill="1" applyBorder="1" applyAlignment="1" applyProtection="1">
      <alignment horizontal="center" vertical="center" shrinkToFit="1"/>
    </xf>
    <xf numFmtId="0" fontId="33" fillId="2" borderId="13"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xf>
    <xf numFmtId="0" fontId="33" fillId="2" borderId="12" xfId="0" applyFont="1" applyFill="1" applyBorder="1" applyAlignment="1" applyProtection="1">
      <alignment horizontal="left" vertical="center"/>
    </xf>
    <xf numFmtId="0" fontId="27" fillId="2" borderId="13"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6" xfId="0" applyFont="1" applyFill="1" applyBorder="1" applyAlignment="1" applyProtection="1">
      <alignment horizontal="left" vertical="center"/>
    </xf>
    <xf numFmtId="0" fontId="27" fillId="2" borderId="1" xfId="0" applyFont="1" applyFill="1" applyBorder="1" applyAlignment="1" applyProtection="1">
      <alignment horizontal="left" vertical="center"/>
    </xf>
    <xf numFmtId="14" fontId="26" fillId="0" borderId="16" xfId="0" applyNumberFormat="1" applyFont="1" applyFill="1" applyBorder="1" applyAlignment="1" applyProtection="1">
      <alignment horizontal="center" vertical="center" shrinkToFit="1"/>
    </xf>
    <xf numFmtId="0" fontId="26" fillId="0" borderId="16" xfId="0"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shrinkToFit="1"/>
    </xf>
    <xf numFmtId="0" fontId="26" fillId="0" borderId="15"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25" borderId="13" xfId="0" applyFont="1" applyFill="1" applyBorder="1" applyAlignment="1" applyProtection="1">
      <alignment horizontal="center" vertical="center" shrinkToFit="1"/>
    </xf>
    <xf numFmtId="0" fontId="26" fillId="25" borderId="12" xfId="0" applyFont="1" applyFill="1" applyBorder="1" applyAlignment="1" applyProtection="1">
      <alignment horizontal="center" vertical="center" shrinkToFit="1"/>
    </xf>
    <xf numFmtId="4" fontId="26" fillId="0" borderId="13" xfId="0" applyNumberFormat="1" applyFont="1" applyFill="1" applyBorder="1" applyAlignment="1" applyProtection="1">
      <alignment horizontal="right" vertical="center" shrinkToFit="1"/>
    </xf>
    <xf numFmtId="4" fontId="26" fillId="0" borderId="15" xfId="0" applyNumberFormat="1" applyFont="1" applyFill="1" applyBorder="1" applyAlignment="1" applyProtection="1">
      <alignment horizontal="right" vertical="center" shrinkToFit="1"/>
    </xf>
    <xf numFmtId="4" fontId="26" fillId="0" borderId="12" xfId="0" applyNumberFormat="1" applyFont="1" applyFill="1" applyBorder="1" applyAlignment="1" applyProtection="1">
      <alignment horizontal="right" vertical="center" shrinkToFit="1"/>
    </xf>
    <xf numFmtId="4" fontId="26" fillId="31" borderId="13" xfId="1" applyNumberFormat="1" applyFont="1" applyFill="1" applyBorder="1" applyAlignment="1" applyProtection="1">
      <alignment horizontal="right" vertical="center" shrinkToFit="1"/>
    </xf>
    <xf numFmtId="4" fontId="26" fillId="31" borderId="15" xfId="1" applyNumberFormat="1" applyFont="1" applyFill="1" applyBorder="1" applyAlignment="1" applyProtection="1">
      <alignment horizontal="right" vertical="center" shrinkToFit="1"/>
    </xf>
    <xf numFmtId="4" fontId="26" fillId="31" borderId="12" xfId="1" applyNumberFormat="1" applyFont="1" applyFill="1" applyBorder="1" applyAlignment="1" applyProtection="1">
      <alignment horizontal="right" vertical="center" shrinkToFit="1"/>
    </xf>
    <xf numFmtId="0" fontId="40" fillId="2" borderId="13" xfId="0" applyFont="1" applyFill="1" applyBorder="1" applyAlignment="1" applyProtection="1">
      <alignment horizontal="center" vertical="center" wrapText="1" shrinkToFit="1"/>
    </xf>
    <xf numFmtId="0" fontId="40" fillId="2" borderId="15" xfId="0" applyFont="1" applyFill="1" applyBorder="1" applyAlignment="1" applyProtection="1">
      <alignment horizontal="center" vertical="center" wrapText="1" shrinkToFit="1"/>
    </xf>
    <xf numFmtId="0" fontId="40" fillId="2" borderId="12" xfId="0" applyFont="1" applyFill="1" applyBorder="1" applyAlignment="1" applyProtection="1">
      <alignment horizontal="center" vertical="center" wrapText="1" shrinkToFit="1"/>
    </xf>
    <xf numFmtId="0" fontId="31" fillId="0" borderId="54" xfId="0" applyFont="1" applyBorder="1" applyAlignment="1" applyProtection="1">
      <alignment horizontal="left" vertical="center" wrapText="1"/>
    </xf>
    <xf numFmtId="0" fontId="31" fillId="0" borderId="55" xfId="0" applyFont="1" applyBorder="1" applyAlignment="1" applyProtection="1">
      <alignment horizontal="left" vertical="center"/>
    </xf>
    <xf numFmtId="0" fontId="31" fillId="0" borderId="56" xfId="0" applyFont="1" applyBorder="1" applyAlignment="1" applyProtection="1">
      <alignment horizontal="left" vertical="center"/>
    </xf>
    <xf numFmtId="0" fontId="31" fillId="0" borderId="57"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58" xfId="0" applyFont="1" applyBorder="1" applyAlignment="1" applyProtection="1">
      <alignment horizontal="left" vertical="center"/>
    </xf>
    <xf numFmtId="0" fontId="31" fillId="0" borderId="59" xfId="0" applyFont="1" applyBorder="1" applyAlignment="1" applyProtection="1">
      <alignment horizontal="left" vertical="center"/>
    </xf>
    <xf numFmtId="0" fontId="31" fillId="0" borderId="60" xfId="0" applyFont="1" applyBorder="1" applyAlignment="1" applyProtection="1">
      <alignment horizontal="left" vertical="center"/>
    </xf>
    <xf numFmtId="0" fontId="31" fillId="0" borderId="61" xfId="0" applyFont="1" applyBorder="1" applyAlignment="1" applyProtection="1">
      <alignment horizontal="left" vertical="center"/>
    </xf>
    <xf numFmtId="0" fontId="26" fillId="2" borderId="29" xfId="0" applyFont="1" applyFill="1" applyBorder="1" applyAlignment="1" applyProtection="1">
      <alignment vertical="center" shrinkToFit="1"/>
    </xf>
    <xf numFmtId="0" fontId="26" fillId="2" borderId="30" xfId="0" applyFont="1" applyFill="1" applyBorder="1" applyAlignment="1" applyProtection="1">
      <alignment vertical="center" shrinkToFit="1"/>
    </xf>
    <xf numFmtId="0" fontId="26" fillId="2" borderId="31" xfId="0" applyFont="1" applyFill="1" applyBorder="1" applyAlignment="1" applyProtection="1">
      <alignment vertical="center" shrinkToFit="1"/>
    </xf>
    <xf numFmtId="0" fontId="27" fillId="0" borderId="32" xfId="0" applyFont="1" applyBorder="1" applyAlignment="1" applyProtection="1">
      <alignment horizontal="left" vertical="center" wrapText="1"/>
    </xf>
    <xf numFmtId="0" fontId="27" fillId="0" borderId="33" xfId="0" applyFont="1" applyBorder="1" applyAlignment="1" applyProtection="1">
      <alignment horizontal="left" vertical="center" wrapText="1"/>
    </xf>
    <xf numFmtId="0" fontId="27" fillId="0" borderId="34"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7" fillId="0" borderId="20" xfId="0" applyFont="1" applyBorder="1" applyAlignment="1" applyProtection="1">
      <alignment horizontal="left" vertical="center" wrapText="1"/>
    </xf>
    <xf numFmtId="0" fontId="27" fillId="0" borderId="0" xfId="0" applyFont="1" applyAlignment="1" applyProtection="1">
      <alignment horizontal="center"/>
    </xf>
    <xf numFmtId="0" fontId="27" fillId="2" borderId="13" xfId="0" applyFont="1" applyFill="1" applyBorder="1" applyAlignment="1" applyProtection="1">
      <alignment horizontal="center"/>
    </xf>
    <xf numFmtId="0" fontId="27" fillId="2" borderId="15" xfId="0" applyFont="1" applyFill="1" applyBorder="1" applyAlignment="1" applyProtection="1">
      <alignment horizontal="center"/>
    </xf>
    <xf numFmtId="0" fontId="27" fillId="2" borderId="12" xfId="0" applyFont="1" applyFill="1" applyBorder="1" applyAlignment="1" applyProtection="1">
      <alignment horizontal="center"/>
    </xf>
    <xf numFmtId="0" fontId="27" fillId="2" borderId="32" xfId="0" applyFont="1" applyFill="1" applyBorder="1" applyAlignment="1" applyProtection="1">
      <alignment horizontal="left" vertical="center" wrapText="1" shrinkToFit="1"/>
    </xf>
    <xf numFmtId="0" fontId="27" fillId="2" borderId="33" xfId="0" applyFont="1" applyFill="1" applyBorder="1" applyAlignment="1" applyProtection="1">
      <alignment horizontal="left" vertical="center" shrinkToFit="1"/>
    </xf>
    <xf numFmtId="0" fontId="27" fillId="2" borderId="34" xfId="0" applyFont="1" applyFill="1" applyBorder="1" applyAlignment="1" applyProtection="1">
      <alignment horizontal="left" vertical="center" shrinkToFit="1"/>
    </xf>
    <xf numFmtId="0" fontId="27" fillId="2" borderId="17" xfId="0" applyFont="1" applyFill="1" applyBorder="1" applyAlignment="1" applyProtection="1">
      <alignment horizontal="left" vertical="center" shrinkToFit="1"/>
    </xf>
    <xf numFmtId="0" fontId="27" fillId="2" borderId="0" xfId="0" applyFont="1" applyFill="1" applyBorder="1" applyAlignment="1" applyProtection="1">
      <alignment horizontal="left" vertical="center" shrinkToFit="1"/>
    </xf>
    <xf numFmtId="0" fontId="27" fillId="2" borderId="18" xfId="0" applyFont="1" applyFill="1" applyBorder="1" applyAlignment="1" applyProtection="1">
      <alignment horizontal="left" vertical="center" shrinkToFit="1"/>
    </xf>
    <xf numFmtId="0" fontId="27" fillId="2" borderId="19" xfId="0" applyFont="1" applyFill="1" applyBorder="1" applyAlignment="1" applyProtection="1">
      <alignment horizontal="left" vertical="center" shrinkToFit="1"/>
    </xf>
    <xf numFmtId="0" fontId="27" fillId="2" borderId="14" xfId="0" applyFont="1" applyFill="1" applyBorder="1" applyAlignment="1" applyProtection="1">
      <alignment horizontal="left" vertical="center" shrinkToFit="1"/>
    </xf>
    <xf numFmtId="0" fontId="27" fillId="2" borderId="20" xfId="0" applyFont="1" applyFill="1" applyBorder="1" applyAlignment="1" applyProtection="1">
      <alignment horizontal="left" vertical="center" shrinkToFit="1"/>
    </xf>
    <xf numFmtId="176" fontId="31" fillId="25" borderId="46" xfId="0" applyNumberFormat="1" applyFont="1" applyFill="1" applyBorder="1" applyAlignment="1" applyProtection="1">
      <alignment horizontal="center" vertical="center"/>
    </xf>
    <xf numFmtId="176" fontId="31" fillId="25" borderId="45" xfId="0" applyNumberFormat="1" applyFont="1" applyFill="1" applyBorder="1" applyAlignment="1" applyProtection="1">
      <alignment horizontal="center" vertical="center"/>
    </xf>
    <xf numFmtId="176" fontId="31" fillId="25" borderId="47" xfId="0" applyNumberFormat="1" applyFont="1" applyFill="1" applyBorder="1" applyAlignment="1" applyProtection="1">
      <alignment horizontal="center" vertical="center"/>
    </xf>
    <xf numFmtId="0" fontId="27" fillId="2" borderId="32" xfId="0" applyFont="1" applyFill="1" applyBorder="1" applyAlignment="1" applyProtection="1">
      <alignment horizontal="center" vertical="center"/>
    </xf>
    <xf numFmtId="0" fontId="27" fillId="2" borderId="33" xfId="0" applyFont="1" applyFill="1" applyBorder="1" applyAlignment="1" applyProtection="1">
      <alignment horizontal="center" vertical="center"/>
    </xf>
    <xf numFmtId="0" fontId="27" fillId="2" borderId="19"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0" borderId="33" xfId="0" applyFont="1" applyFill="1" applyBorder="1" applyAlignment="1" applyProtection="1">
      <alignment horizontal="left" vertical="center"/>
    </xf>
    <xf numFmtId="0" fontId="27" fillId="0" borderId="34" xfId="0" applyFont="1" applyFill="1" applyBorder="1" applyAlignment="1" applyProtection="1">
      <alignment horizontal="left" vertical="center"/>
    </xf>
    <xf numFmtId="0" fontId="27" fillId="0" borderId="14" xfId="0" applyFont="1" applyFill="1" applyBorder="1" applyAlignment="1" applyProtection="1">
      <alignment horizontal="left" vertical="center"/>
    </xf>
    <xf numFmtId="0" fontId="27" fillId="0" borderId="20" xfId="0" applyFont="1" applyFill="1" applyBorder="1" applyAlignment="1" applyProtection="1">
      <alignment horizontal="left" vertical="center"/>
    </xf>
    <xf numFmtId="0" fontId="40" fillId="27" borderId="16" xfId="0" applyFont="1" applyFill="1" applyBorder="1" applyAlignment="1" applyProtection="1">
      <alignment horizontal="center" vertical="center" wrapText="1" shrinkToFit="1"/>
    </xf>
    <xf numFmtId="0" fontId="40" fillId="27" borderId="13" xfId="0" applyFont="1" applyFill="1" applyBorder="1" applyAlignment="1" applyProtection="1">
      <alignment horizontal="center" vertical="center" shrinkToFit="1"/>
    </xf>
    <xf numFmtId="0" fontId="40" fillId="27" borderId="15" xfId="0" applyFont="1" applyFill="1" applyBorder="1" applyAlignment="1" applyProtection="1">
      <alignment horizontal="center" vertical="center" shrinkToFit="1"/>
    </xf>
    <xf numFmtId="0" fontId="40" fillId="27" borderId="12" xfId="0" applyFont="1" applyFill="1" applyBorder="1" applyAlignment="1" applyProtection="1">
      <alignment horizontal="center" vertical="center" shrinkToFit="1"/>
    </xf>
    <xf numFmtId="0" fontId="30" fillId="27" borderId="13" xfId="0" applyFont="1" applyFill="1" applyBorder="1" applyAlignment="1" applyProtection="1">
      <alignment horizontal="center" vertical="center" wrapText="1" shrinkToFit="1"/>
    </xf>
    <xf numFmtId="0" fontId="30" fillId="27" borderId="12" xfId="0" applyFont="1" applyFill="1" applyBorder="1" applyAlignment="1" applyProtection="1">
      <alignment horizontal="center" vertical="center" wrapText="1" shrinkToFit="1"/>
    </xf>
    <xf numFmtId="0" fontId="45" fillId="27" borderId="13" xfId="0" applyFont="1" applyFill="1" applyBorder="1" applyAlignment="1" applyProtection="1">
      <alignment horizontal="center" vertical="center" shrinkToFit="1"/>
    </xf>
    <xf numFmtId="0" fontId="45" fillId="27" borderId="15" xfId="0" applyFont="1" applyFill="1" applyBorder="1" applyAlignment="1" applyProtection="1">
      <alignment horizontal="center" vertical="center" shrinkToFit="1"/>
    </xf>
    <xf numFmtId="0" fontId="45" fillId="27" borderId="12" xfId="0" applyFont="1" applyFill="1" applyBorder="1" applyAlignment="1" applyProtection="1">
      <alignment horizontal="center" vertical="center" shrinkToFit="1"/>
    </xf>
    <xf numFmtId="0" fontId="40" fillId="27" borderId="16" xfId="0" applyFont="1" applyFill="1" applyBorder="1" applyAlignment="1" applyProtection="1">
      <alignment horizontal="center" vertical="center" wrapText="1"/>
    </xf>
    <xf numFmtId="0" fontId="40" fillId="27" borderId="13" xfId="0" applyFont="1" applyFill="1" applyBorder="1" applyAlignment="1" applyProtection="1">
      <alignment horizontal="center" vertical="center" wrapText="1"/>
    </xf>
    <xf numFmtId="0" fontId="40" fillId="27" borderId="15" xfId="0" applyFont="1" applyFill="1" applyBorder="1" applyAlignment="1" applyProtection="1">
      <alignment horizontal="center" vertical="center" wrapText="1"/>
    </xf>
    <xf numFmtId="0" fontId="40" fillId="27" borderId="12" xfId="0" applyFont="1" applyFill="1" applyBorder="1" applyAlignment="1" applyProtection="1">
      <alignment horizontal="center" vertical="center" wrapText="1"/>
    </xf>
    <xf numFmtId="0" fontId="30" fillId="2" borderId="68" xfId="0" applyFont="1" applyFill="1" applyBorder="1" applyAlignment="1" applyProtection="1">
      <alignment horizontal="center" vertical="center"/>
    </xf>
    <xf numFmtId="0" fontId="30" fillId="2" borderId="64" xfId="0" applyFont="1" applyFill="1" applyBorder="1" applyAlignment="1" applyProtection="1">
      <alignment horizontal="center" vertical="center"/>
    </xf>
    <xf numFmtId="0" fontId="30" fillId="2" borderId="65" xfId="0" applyFont="1" applyFill="1" applyBorder="1" applyAlignment="1" applyProtection="1">
      <alignment horizontal="center" vertical="center"/>
    </xf>
    <xf numFmtId="0" fontId="27" fillId="25" borderId="13" xfId="0" applyFont="1" applyFill="1" applyBorder="1" applyAlignment="1" applyProtection="1">
      <alignment horizontal="center" vertical="center"/>
    </xf>
    <xf numFmtId="0" fontId="27" fillId="25" borderId="15" xfId="0" applyFont="1" applyFill="1" applyBorder="1" applyAlignment="1" applyProtection="1">
      <alignment horizontal="center" vertical="center"/>
    </xf>
    <xf numFmtId="178" fontId="31" fillId="25" borderId="19" xfId="0" applyNumberFormat="1" applyFont="1" applyFill="1" applyBorder="1" applyAlignment="1" applyProtection="1">
      <alignment horizontal="center" vertical="center"/>
    </xf>
    <xf numFmtId="178" fontId="31" fillId="25" borderId="14" xfId="0" applyNumberFormat="1" applyFont="1" applyFill="1" applyBorder="1" applyAlignment="1" applyProtection="1">
      <alignment horizontal="center" vertical="center"/>
    </xf>
    <xf numFmtId="178" fontId="31" fillId="25" borderId="20" xfId="0" applyNumberFormat="1" applyFont="1" applyFill="1" applyBorder="1" applyAlignment="1" applyProtection="1">
      <alignment horizontal="center" vertical="center"/>
    </xf>
    <xf numFmtId="176" fontId="31" fillId="25" borderId="13" xfId="0" applyNumberFormat="1" applyFont="1" applyFill="1" applyBorder="1" applyAlignment="1" applyProtection="1">
      <alignment horizontal="center" vertical="center"/>
    </xf>
    <xf numFmtId="176" fontId="31" fillId="25" borderId="15" xfId="0" applyNumberFormat="1" applyFont="1" applyFill="1" applyBorder="1" applyAlignment="1" applyProtection="1">
      <alignment horizontal="center" vertical="center"/>
    </xf>
    <xf numFmtId="176" fontId="31" fillId="25" borderId="12" xfId="0" applyNumberFormat="1" applyFont="1" applyFill="1" applyBorder="1" applyAlignment="1" applyProtection="1">
      <alignment horizontal="center" vertical="center"/>
    </xf>
    <xf numFmtId="176" fontId="54" fillId="25" borderId="39" xfId="0" applyNumberFormat="1" applyFont="1" applyFill="1" applyBorder="1" applyAlignment="1" applyProtection="1">
      <alignment horizontal="center" vertical="center"/>
    </xf>
    <xf numFmtId="176" fontId="54" fillId="25" borderId="38" xfId="0" applyNumberFormat="1" applyFont="1" applyFill="1" applyBorder="1" applyAlignment="1" applyProtection="1">
      <alignment horizontal="center" vertical="center"/>
    </xf>
    <xf numFmtId="176" fontId="54" fillId="25" borderId="40" xfId="0" applyNumberFormat="1" applyFont="1" applyFill="1" applyBorder="1" applyAlignment="1" applyProtection="1">
      <alignment horizontal="center" vertical="center"/>
    </xf>
    <xf numFmtId="0" fontId="36" fillId="25" borderId="38" xfId="0" applyFont="1" applyFill="1" applyBorder="1" applyAlignment="1" applyProtection="1">
      <alignment horizontal="left" vertical="center" wrapText="1"/>
    </xf>
    <xf numFmtId="0" fontId="36" fillId="25" borderId="40" xfId="0" applyFont="1" applyFill="1" applyBorder="1" applyAlignment="1" applyProtection="1">
      <alignment horizontal="left" vertical="center" wrapText="1"/>
    </xf>
    <xf numFmtId="0" fontId="27" fillId="2" borderId="19" xfId="0" applyFont="1" applyFill="1" applyBorder="1" applyAlignment="1" applyProtection="1">
      <alignment horizontal="left" vertical="center"/>
    </xf>
    <xf numFmtId="0" fontId="27" fillId="2" borderId="14" xfId="0" applyFont="1" applyFill="1" applyBorder="1" applyAlignment="1" applyProtection="1">
      <alignment horizontal="left" vertical="center"/>
    </xf>
    <xf numFmtId="0" fontId="27" fillId="2" borderId="20" xfId="0" applyFont="1" applyFill="1" applyBorder="1" applyAlignment="1" applyProtection="1">
      <alignment horizontal="left" vertical="center"/>
    </xf>
    <xf numFmtId="0" fontId="27" fillId="0" borderId="33" xfId="0" applyFont="1" applyBorder="1" applyAlignment="1" applyProtection="1">
      <alignment horizontal="left" vertical="center"/>
    </xf>
    <xf numFmtId="0" fontId="27" fillId="0" borderId="34" xfId="0" applyFont="1" applyBorder="1" applyAlignment="1" applyProtection="1">
      <alignment horizontal="left" vertical="center"/>
    </xf>
    <xf numFmtId="0" fontId="27" fillId="0" borderId="14" xfId="0" applyFont="1" applyBorder="1" applyAlignment="1" applyProtection="1">
      <alignment horizontal="left" vertical="center"/>
    </xf>
    <xf numFmtId="0" fontId="27" fillId="0" borderId="20" xfId="0" applyFont="1" applyBorder="1" applyAlignment="1" applyProtection="1">
      <alignment horizontal="left" vertical="center"/>
    </xf>
    <xf numFmtId="178" fontId="48" fillId="25" borderId="42" xfId="0" applyNumberFormat="1" applyFont="1" applyFill="1" applyBorder="1" applyAlignment="1" applyProtection="1">
      <alignment horizontal="center" vertical="center"/>
    </xf>
    <xf numFmtId="178" fontId="48" fillId="25" borderId="43" xfId="0" applyNumberFormat="1" applyFont="1" applyFill="1" applyBorder="1" applyAlignment="1" applyProtection="1">
      <alignment horizontal="center" vertical="center"/>
    </xf>
    <xf numFmtId="178" fontId="48" fillId="25" borderId="44" xfId="0" applyNumberFormat="1"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27" fillId="2" borderId="17"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2" borderId="66" xfId="0" applyFont="1" applyFill="1" applyBorder="1" applyAlignment="1" applyProtection="1">
      <alignment horizontal="center" vertical="center"/>
    </xf>
    <xf numFmtId="0" fontId="27" fillId="2" borderId="41" xfId="0" applyFont="1" applyFill="1" applyBorder="1" applyAlignment="1" applyProtection="1">
      <alignment horizontal="center" vertical="center"/>
    </xf>
    <xf numFmtId="0" fontId="52" fillId="2" borderId="39" xfId="0" applyFont="1" applyFill="1" applyBorder="1" applyAlignment="1" applyProtection="1">
      <alignment horizontal="center" vertical="center" wrapText="1"/>
    </xf>
    <xf numFmtId="0" fontId="52" fillId="2" borderId="38" xfId="0" applyFont="1" applyFill="1" applyBorder="1" applyAlignment="1" applyProtection="1">
      <alignment horizontal="center" vertical="center" wrapText="1"/>
    </xf>
    <xf numFmtId="0" fontId="52" fillId="2" borderId="40" xfId="0" applyFont="1" applyFill="1" applyBorder="1" applyAlignment="1" applyProtection="1">
      <alignment horizontal="center" vertical="center" wrapText="1"/>
    </xf>
    <xf numFmtId="176" fontId="31" fillId="25" borderId="17" xfId="0" applyNumberFormat="1" applyFont="1" applyFill="1" applyBorder="1" applyAlignment="1" applyProtection="1">
      <alignment horizontal="center" vertical="center"/>
    </xf>
    <xf numFmtId="176" fontId="31" fillId="25" borderId="0" xfId="0" applyNumberFormat="1" applyFont="1" applyFill="1" applyBorder="1" applyAlignment="1" applyProtection="1">
      <alignment horizontal="center" vertical="center"/>
    </xf>
    <xf numFmtId="176" fontId="31" fillId="25" borderId="18" xfId="0" applyNumberFormat="1" applyFont="1" applyFill="1" applyBorder="1" applyAlignment="1" applyProtection="1">
      <alignment horizontal="center" vertical="center"/>
    </xf>
    <xf numFmtId="0" fontId="26" fillId="0" borderId="16" xfId="1" applyNumberFormat="1" applyFont="1" applyFill="1" applyBorder="1" applyAlignment="1" applyProtection="1">
      <alignment horizontal="center" vertical="center" wrapText="1"/>
    </xf>
    <xf numFmtId="0" fontId="27" fillId="25" borderId="19" xfId="0" applyFont="1" applyFill="1" applyBorder="1" applyAlignment="1" applyProtection="1">
      <alignment horizontal="center" vertical="center"/>
    </xf>
    <xf numFmtId="0" fontId="27" fillId="25" borderId="14" xfId="0" applyFont="1" applyFill="1" applyBorder="1" applyAlignment="1" applyProtection="1">
      <alignment horizontal="center" vertical="center"/>
    </xf>
    <xf numFmtId="178" fontId="48" fillId="0" borderId="35" xfId="0" applyNumberFormat="1" applyFont="1" applyFill="1" applyBorder="1" applyAlignment="1" applyProtection="1">
      <alignment horizontal="center" vertical="center"/>
    </xf>
    <xf numFmtId="178" fontId="48" fillId="0" borderId="36" xfId="0" applyNumberFormat="1" applyFont="1" applyFill="1" applyBorder="1" applyAlignment="1" applyProtection="1">
      <alignment horizontal="center" vertical="center"/>
    </xf>
    <xf numFmtId="178" fontId="48" fillId="0" borderId="37" xfId="0" applyNumberFormat="1" applyFont="1" applyFill="1" applyBorder="1" applyAlignment="1" applyProtection="1">
      <alignment horizontal="center" vertical="center"/>
    </xf>
    <xf numFmtId="0" fontId="31" fillId="2" borderId="52" xfId="0" applyFont="1" applyFill="1" applyBorder="1" applyAlignment="1" applyProtection="1">
      <alignment horizontal="center" vertical="center"/>
    </xf>
    <xf numFmtId="0" fontId="31" fillId="2" borderId="53" xfId="0" applyFont="1" applyFill="1" applyBorder="1" applyAlignment="1" applyProtection="1">
      <alignment horizontal="center" vertical="center"/>
    </xf>
    <xf numFmtId="178" fontId="31" fillId="25" borderId="35" xfId="0" applyNumberFormat="1" applyFont="1" applyFill="1" applyBorder="1" applyAlignment="1" applyProtection="1">
      <alignment horizontal="center" vertical="center"/>
    </xf>
    <xf numFmtId="178" fontId="31" fillId="25" borderId="36" xfId="0" applyNumberFormat="1" applyFont="1" applyFill="1" applyBorder="1" applyAlignment="1" applyProtection="1">
      <alignment horizontal="center" vertical="center"/>
    </xf>
    <xf numFmtId="178" fontId="31" fillId="25" borderId="37" xfId="0" applyNumberFormat="1" applyFont="1" applyFill="1" applyBorder="1" applyAlignment="1" applyProtection="1">
      <alignment horizontal="center" vertical="center"/>
    </xf>
    <xf numFmtId="0" fontId="31" fillId="34" borderId="42" xfId="0" applyFont="1" applyFill="1" applyBorder="1" applyAlignment="1" applyProtection="1">
      <alignment horizontal="center" vertical="center"/>
    </xf>
    <xf numFmtId="0" fontId="31" fillId="34" borderId="43" xfId="0" applyFont="1" applyFill="1" applyBorder="1" applyAlignment="1" applyProtection="1">
      <alignment horizontal="center" vertical="center"/>
    </xf>
    <xf numFmtId="0" fontId="31" fillId="34" borderId="44" xfId="0" applyFont="1" applyFill="1" applyBorder="1" applyAlignment="1" applyProtection="1">
      <alignment horizontal="center" vertical="center"/>
    </xf>
    <xf numFmtId="0" fontId="27" fillId="2" borderId="32" xfId="0" applyFont="1" applyFill="1" applyBorder="1" applyAlignment="1" applyProtection="1">
      <alignment horizontal="left" vertical="center"/>
    </xf>
    <xf numFmtId="0" fontId="27" fillId="2" borderId="33"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18" xfId="0" applyFont="1" applyFill="1" applyBorder="1" applyAlignment="1" applyProtection="1">
      <alignment horizontal="left" vertical="center"/>
    </xf>
    <xf numFmtId="0" fontId="26" fillId="0" borderId="17" xfId="1" applyNumberFormat="1" applyFont="1" applyFill="1" applyBorder="1" applyAlignment="1" applyProtection="1">
      <alignment horizontal="center" vertical="center" wrapText="1"/>
    </xf>
    <xf numFmtId="0" fontId="26" fillId="0" borderId="0" xfId="1" applyNumberFormat="1" applyFont="1" applyFill="1" applyBorder="1" applyAlignment="1" applyProtection="1">
      <alignment horizontal="center" vertical="center" wrapText="1"/>
    </xf>
    <xf numFmtId="0" fontId="26" fillId="0" borderId="13" xfId="1" applyNumberFormat="1" applyFont="1" applyFill="1" applyBorder="1" applyAlignment="1" applyProtection="1">
      <alignment horizontal="center" vertical="center" wrapText="1"/>
    </xf>
    <xf numFmtId="0" fontId="26" fillId="0" borderId="15" xfId="1" applyNumberFormat="1" applyFont="1" applyFill="1" applyBorder="1" applyAlignment="1" applyProtection="1">
      <alignment horizontal="center" vertical="center" wrapText="1"/>
    </xf>
    <xf numFmtId="0" fontId="27" fillId="25" borderId="32" xfId="0" applyFont="1" applyFill="1" applyBorder="1" applyAlignment="1" applyProtection="1">
      <alignment horizontal="center" vertical="center"/>
    </xf>
    <xf numFmtId="0" fontId="27" fillId="25" borderId="33" xfId="0" applyFont="1" applyFill="1" applyBorder="1" applyAlignment="1" applyProtection="1">
      <alignment horizontal="center" vertical="center"/>
    </xf>
    <xf numFmtId="178" fontId="48" fillId="0" borderId="51" xfId="0" applyNumberFormat="1" applyFont="1" applyFill="1" applyBorder="1" applyAlignment="1" applyProtection="1">
      <alignment horizontal="center" vertical="center"/>
    </xf>
    <xf numFmtId="0" fontId="27" fillId="0" borderId="16" xfId="0" applyFont="1" applyFill="1" applyBorder="1" applyAlignment="1" applyProtection="1">
      <alignment horizontal="left" vertical="center" wrapText="1" shrinkToFit="1"/>
    </xf>
    <xf numFmtId="0" fontId="26" fillId="0" borderId="19" xfId="1" applyNumberFormat="1" applyFont="1" applyFill="1" applyBorder="1" applyAlignment="1" applyProtection="1">
      <alignment horizontal="center" vertical="center" wrapText="1"/>
    </xf>
    <xf numFmtId="0" fontId="26" fillId="0" borderId="14" xfId="1" applyNumberFormat="1" applyFont="1" applyFill="1" applyBorder="1" applyAlignment="1" applyProtection="1">
      <alignment horizontal="center" vertical="center" wrapText="1"/>
    </xf>
    <xf numFmtId="176" fontId="27" fillId="0" borderId="16" xfId="0" applyNumberFormat="1" applyFont="1" applyFill="1" applyBorder="1" applyAlignment="1" applyProtection="1">
      <alignment horizontal="center" vertical="center" shrinkToFit="1"/>
    </xf>
    <xf numFmtId="38" fontId="27" fillId="2" borderId="16" xfId="1" applyFont="1" applyFill="1" applyBorder="1" applyAlignment="1" applyProtection="1">
      <alignment horizontal="center" vertical="center"/>
    </xf>
    <xf numFmtId="38" fontId="26" fillId="2" borderId="13" xfId="1" applyFont="1" applyFill="1" applyBorder="1" applyAlignment="1" applyProtection="1">
      <alignment horizontal="center" vertical="center" wrapText="1"/>
    </xf>
    <xf numFmtId="38" fontId="26" fillId="2" borderId="15" xfId="1" applyFont="1" applyFill="1" applyBorder="1" applyAlignment="1" applyProtection="1">
      <alignment horizontal="center" vertical="center" wrapText="1"/>
    </xf>
    <xf numFmtId="38" fontId="26" fillId="2" borderId="12" xfId="1" applyFont="1" applyFill="1" applyBorder="1" applyAlignment="1" applyProtection="1">
      <alignment horizontal="center" vertical="center" wrapText="1"/>
    </xf>
    <xf numFmtId="178" fontId="27" fillId="25" borderId="16" xfId="0" applyNumberFormat="1" applyFont="1" applyFill="1" applyBorder="1" applyAlignment="1" applyProtection="1">
      <alignment horizontal="right" shrinkToFit="1"/>
    </xf>
    <xf numFmtId="0" fontId="27" fillId="0" borderId="13" xfId="0" applyFont="1" applyBorder="1" applyAlignment="1" applyProtection="1">
      <alignment horizontal="left" shrinkToFit="1"/>
    </xf>
    <xf numFmtId="0" fontId="27" fillId="0" borderId="15" xfId="0" applyFont="1" applyBorder="1" applyAlignment="1" applyProtection="1">
      <alignment horizontal="left" shrinkToFit="1"/>
    </xf>
    <xf numFmtId="0" fontId="27" fillId="0" borderId="12" xfId="0" applyFont="1" applyBorder="1" applyAlignment="1" applyProtection="1">
      <alignment horizontal="left" shrinkToFit="1"/>
    </xf>
    <xf numFmtId="0" fontId="27" fillId="0" borderId="13" xfId="0" applyFont="1" applyBorder="1" applyAlignment="1" applyProtection="1">
      <alignment horizontal="center" shrinkToFit="1"/>
    </xf>
    <xf numFmtId="0" fontId="27" fillId="0" borderId="15" xfId="0" applyFont="1" applyBorder="1" applyAlignment="1" applyProtection="1">
      <alignment horizontal="center" shrinkToFit="1"/>
    </xf>
    <xf numFmtId="178" fontId="27" fillId="0" borderId="13" xfId="0" applyNumberFormat="1" applyFont="1" applyBorder="1" applyAlignment="1" applyProtection="1">
      <alignment horizontal="right" shrinkToFit="1"/>
    </xf>
    <xf numFmtId="178" fontId="27" fillId="0" borderId="15" xfId="0" applyNumberFormat="1" applyFont="1" applyBorder="1" applyAlignment="1" applyProtection="1">
      <alignment horizontal="right" shrinkToFit="1"/>
    </xf>
    <xf numFmtId="178" fontId="27" fillId="0" borderId="12" xfId="0" applyNumberFormat="1" applyFont="1" applyBorder="1" applyAlignment="1" applyProtection="1">
      <alignment horizontal="right" shrinkToFit="1"/>
    </xf>
    <xf numFmtId="181" fontId="27" fillId="0" borderId="13" xfId="0" applyNumberFormat="1" applyFont="1" applyBorder="1" applyAlignment="1" applyProtection="1">
      <alignment horizontal="center"/>
    </xf>
    <xf numFmtId="181" fontId="27" fillId="0" borderId="15" xfId="0" applyNumberFormat="1" applyFont="1" applyBorder="1" applyAlignment="1" applyProtection="1">
      <alignment horizontal="center"/>
    </xf>
    <xf numFmtId="181" fontId="27" fillId="0" borderId="34" xfId="0" applyNumberFormat="1" applyFont="1" applyBorder="1" applyAlignment="1" applyProtection="1">
      <alignment horizontal="center"/>
    </xf>
    <xf numFmtId="0" fontId="27" fillId="0" borderId="32" xfId="0" applyFont="1" applyBorder="1" applyAlignment="1" applyProtection="1">
      <alignment horizontal="center" shrinkToFit="1"/>
    </xf>
    <xf numFmtId="0" fontId="27" fillId="0" borderId="33" xfId="0" applyFont="1" applyBorder="1" applyAlignment="1" applyProtection="1">
      <alignment horizontal="center" shrinkToFit="1"/>
    </xf>
    <xf numFmtId="0" fontId="27" fillId="0" borderId="34" xfId="0" applyFont="1" applyBorder="1" applyAlignment="1" applyProtection="1">
      <alignment horizontal="center" shrinkToFit="1"/>
    </xf>
    <xf numFmtId="181" fontId="27" fillId="0" borderId="12" xfId="0" applyNumberFormat="1" applyFont="1" applyBorder="1" applyAlignment="1" applyProtection="1">
      <alignment horizontal="center"/>
    </xf>
    <xf numFmtId="0" fontId="27" fillId="0" borderId="12" xfId="0" applyFont="1" applyBorder="1" applyAlignment="1" applyProtection="1">
      <alignment horizontal="center" shrinkToFit="1"/>
    </xf>
    <xf numFmtId="0" fontId="27" fillId="2" borderId="13" xfId="0" applyFont="1" applyFill="1" applyBorder="1" applyAlignment="1" applyProtection="1">
      <alignment horizontal="center" vertical="center" shrinkToFit="1"/>
    </xf>
    <xf numFmtId="0" fontId="27" fillId="2" borderId="15" xfId="0" applyFont="1" applyFill="1" applyBorder="1" applyAlignment="1" applyProtection="1">
      <alignment horizontal="center" vertical="center" shrinkToFit="1"/>
    </xf>
    <xf numFmtId="0" fontId="27" fillId="2" borderId="12" xfId="0" applyFont="1" applyFill="1" applyBorder="1" applyAlignment="1" applyProtection="1">
      <alignment horizontal="center" vertical="center" shrinkToFit="1"/>
    </xf>
    <xf numFmtId="0" fontId="26" fillId="2" borderId="15" xfId="1" applyNumberFormat="1" applyFont="1" applyFill="1" applyBorder="1" applyAlignment="1" applyProtection="1">
      <alignment horizontal="center" vertical="center" wrapText="1"/>
    </xf>
    <xf numFmtId="179" fontId="27" fillId="2" borderId="13" xfId="0" applyNumberFormat="1" applyFont="1" applyFill="1" applyBorder="1" applyAlignment="1" applyProtection="1">
      <alignment horizontal="center" vertical="center"/>
    </xf>
    <xf numFmtId="179" fontId="27" fillId="2" borderId="15" xfId="0" applyNumberFormat="1" applyFont="1" applyFill="1" applyBorder="1" applyAlignment="1" applyProtection="1">
      <alignment horizontal="center" vertical="center"/>
    </xf>
    <xf numFmtId="179" fontId="27" fillId="2" borderId="12" xfId="0" applyNumberFormat="1" applyFont="1" applyFill="1" applyBorder="1" applyAlignment="1" applyProtection="1">
      <alignment horizontal="center" vertical="center"/>
    </xf>
    <xf numFmtId="0" fontId="29" fillId="2" borderId="32" xfId="0" applyFont="1" applyFill="1" applyBorder="1" applyAlignment="1" applyProtection="1">
      <alignment horizontal="left" vertical="center" shrinkToFit="1"/>
    </xf>
    <xf numFmtId="0" fontId="29" fillId="2" borderId="33" xfId="0" applyFont="1" applyFill="1" applyBorder="1" applyAlignment="1" applyProtection="1">
      <alignment horizontal="left" vertical="center" shrinkToFit="1"/>
    </xf>
    <xf numFmtId="0" fontId="29" fillId="2" borderId="34" xfId="0" applyFont="1" applyFill="1" applyBorder="1" applyAlignment="1" applyProtection="1">
      <alignment horizontal="left" vertical="center" shrinkToFit="1"/>
    </xf>
    <xf numFmtId="0" fontId="29" fillId="2" borderId="19" xfId="0" applyFont="1" applyFill="1" applyBorder="1" applyAlignment="1" applyProtection="1">
      <alignment horizontal="left" vertical="center" shrinkToFit="1"/>
    </xf>
    <xf numFmtId="0" fontId="29" fillId="2" borderId="14" xfId="0" applyFont="1" applyFill="1" applyBorder="1" applyAlignment="1" applyProtection="1">
      <alignment horizontal="left" vertical="center" shrinkToFit="1"/>
    </xf>
    <xf numFmtId="0" fontId="29" fillId="2" borderId="20" xfId="0" applyFont="1" applyFill="1" applyBorder="1" applyAlignment="1" applyProtection="1">
      <alignment horizontal="left" vertical="center" shrinkToFit="1"/>
    </xf>
    <xf numFmtId="0" fontId="40" fillId="25" borderId="13" xfId="0" applyFont="1" applyFill="1" applyBorder="1" applyAlignment="1" applyProtection="1">
      <alignment horizontal="center" vertical="center" wrapText="1"/>
    </xf>
    <xf numFmtId="0" fontId="40" fillId="25" borderId="15" xfId="0" applyFont="1" applyFill="1" applyBorder="1" applyAlignment="1" applyProtection="1">
      <alignment horizontal="center" vertical="center" wrapText="1"/>
    </xf>
    <xf numFmtId="0" fontId="27" fillId="25" borderId="12"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2" borderId="17" xfId="0" applyFont="1" applyFill="1" applyBorder="1" applyAlignment="1" applyProtection="1">
      <alignment horizontal="left" vertical="center"/>
    </xf>
    <xf numFmtId="0" fontId="27" fillId="2" borderId="16" xfId="0" applyFont="1" applyFill="1" applyBorder="1" applyAlignment="1" applyProtection="1">
      <alignment horizontal="center" vertical="center" shrinkToFit="1"/>
    </xf>
    <xf numFmtId="38" fontId="46" fillId="0" borderId="14" xfId="1" applyFont="1" applyFill="1" applyBorder="1" applyAlignment="1" applyProtection="1">
      <alignment horizontal="left" vertical="center" wrapText="1"/>
    </xf>
    <xf numFmtId="177" fontId="27" fillId="30" borderId="13" xfId="0" applyNumberFormat="1" applyFont="1" applyFill="1" applyBorder="1" applyAlignment="1" applyProtection="1">
      <alignment horizontal="center" vertical="center" shrinkToFit="1"/>
    </xf>
    <xf numFmtId="177" fontId="27" fillId="30" borderId="15" xfId="0" applyNumberFormat="1" applyFont="1" applyFill="1" applyBorder="1" applyAlignment="1" applyProtection="1">
      <alignment horizontal="center" vertical="center" shrinkToFit="1"/>
    </xf>
    <xf numFmtId="177" fontId="27" fillId="30" borderId="12" xfId="0" applyNumberFormat="1" applyFont="1" applyFill="1" applyBorder="1" applyAlignment="1" applyProtection="1">
      <alignment horizontal="center" vertical="center" shrinkToFit="1"/>
    </xf>
    <xf numFmtId="38" fontId="26" fillId="25" borderId="21" xfId="1" applyFont="1" applyFill="1" applyBorder="1" applyAlignment="1" applyProtection="1">
      <alignment horizontal="right" vertical="center" wrapText="1"/>
    </xf>
    <xf numFmtId="38" fontId="26" fillId="25" borderId="22" xfId="1" applyFont="1" applyFill="1" applyBorder="1" applyAlignment="1" applyProtection="1">
      <alignment horizontal="right" vertical="center" wrapText="1"/>
    </xf>
    <xf numFmtId="38" fontId="26" fillId="25" borderId="23" xfId="1" applyFont="1" applyFill="1" applyBorder="1" applyAlignment="1" applyProtection="1">
      <alignment horizontal="right" vertical="center" wrapText="1"/>
    </xf>
    <xf numFmtId="38" fontId="26" fillId="25" borderId="25" xfId="1" applyFont="1" applyFill="1" applyBorder="1" applyAlignment="1" applyProtection="1">
      <alignment horizontal="right" vertical="center" wrapText="1"/>
    </xf>
    <xf numFmtId="38" fontId="26" fillId="25" borderId="26" xfId="1" applyFont="1" applyFill="1" applyBorder="1" applyAlignment="1" applyProtection="1">
      <alignment horizontal="right" vertical="center" wrapText="1"/>
    </xf>
    <xf numFmtId="38" fontId="26" fillId="25" borderId="27" xfId="1" applyFont="1" applyFill="1" applyBorder="1" applyAlignment="1" applyProtection="1">
      <alignment horizontal="right" vertical="center" wrapText="1"/>
    </xf>
    <xf numFmtId="38" fontId="26" fillId="2" borderId="21" xfId="1" applyFont="1" applyFill="1" applyBorder="1" applyAlignment="1" applyProtection="1">
      <alignment horizontal="right" vertical="center" wrapText="1"/>
    </xf>
    <xf numFmtId="38" fontId="26" fillId="2" borderId="22" xfId="1" applyFont="1" applyFill="1" applyBorder="1" applyAlignment="1" applyProtection="1">
      <alignment horizontal="right" vertical="center" wrapText="1"/>
    </xf>
    <xf numFmtId="38" fontId="26" fillId="2" borderId="23" xfId="1" applyFont="1" applyFill="1" applyBorder="1" applyAlignment="1" applyProtection="1">
      <alignment horizontal="right" vertical="center" wrapText="1"/>
    </xf>
    <xf numFmtId="38" fontId="26" fillId="25" borderId="29" xfId="1" applyFont="1" applyFill="1" applyBorder="1" applyAlignment="1" applyProtection="1">
      <alignment horizontal="right" vertical="center" wrapText="1"/>
    </xf>
    <xf numFmtId="38" fontId="26" fillId="25" borderId="30" xfId="1" applyFont="1" applyFill="1" applyBorder="1" applyAlignment="1" applyProtection="1">
      <alignment horizontal="right" vertical="center" wrapText="1"/>
    </xf>
    <xf numFmtId="38" fontId="26" fillId="25" borderId="31" xfId="1" applyFont="1" applyFill="1" applyBorder="1" applyAlignment="1" applyProtection="1">
      <alignment horizontal="right" vertical="center" wrapText="1"/>
    </xf>
    <xf numFmtId="0" fontId="39" fillId="0" borderId="16" xfId="0" applyFont="1" applyBorder="1" applyAlignment="1" applyProtection="1">
      <alignment horizontal="center" vertical="center"/>
    </xf>
    <xf numFmtId="0" fontId="27" fillId="0" borderId="16" xfId="0" applyFont="1" applyBorder="1" applyAlignment="1" applyProtection="1">
      <alignment horizontal="center" vertical="center"/>
    </xf>
    <xf numFmtId="0" fontId="39" fillId="2" borderId="32" xfId="0" applyFont="1" applyFill="1" applyBorder="1" applyAlignment="1" applyProtection="1">
      <alignment horizontal="left" vertical="center" wrapText="1" shrinkToFit="1"/>
    </xf>
    <xf numFmtId="0" fontId="39" fillId="2" borderId="33" xfId="0" applyFont="1" applyFill="1" applyBorder="1" applyAlignment="1" applyProtection="1">
      <alignment horizontal="left" vertical="center" shrinkToFit="1"/>
    </xf>
    <xf numFmtId="0" fontId="39" fillId="2" borderId="34" xfId="0" applyFont="1" applyFill="1" applyBorder="1" applyAlignment="1" applyProtection="1">
      <alignment horizontal="left" vertical="center" shrinkToFit="1"/>
    </xf>
    <xf numFmtId="0" fontId="39" fillId="2" borderId="17" xfId="0" applyFont="1" applyFill="1" applyBorder="1" applyAlignment="1" applyProtection="1">
      <alignment horizontal="left" vertical="center" shrinkToFit="1"/>
    </xf>
    <xf numFmtId="0" fontId="39" fillId="2" borderId="0" xfId="0" applyFont="1" applyFill="1" applyBorder="1" applyAlignment="1" applyProtection="1">
      <alignment horizontal="left" vertical="center" shrinkToFit="1"/>
    </xf>
    <xf numFmtId="0" fontId="39" fillId="2" borderId="18" xfId="0" applyFont="1" applyFill="1" applyBorder="1" applyAlignment="1" applyProtection="1">
      <alignment horizontal="left" vertical="center" shrinkToFit="1"/>
    </xf>
    <xf numFmtId="0" fontId="39" fillId="2" borderId="19" xfId="0" applyFont="1" applyFill="1" applyBorder="1" applyAlignment="1" applyProtection="1">
      <alignment horizontal="left" vertical="center" shrinkToFit="1"/>
    </xf>
    <xf numFmtId="0" fontId="39" fillId="2" borderId="14" xfId="0" applyFont="1" applyFill="1" applyBorder="1" applyAlignment="1" applyProtection="1">
      <alignment horizontal="left" vertical="center" shrinkToFit="1"/>
    </xf>
    <xf numFmtId="0" fontId="39" fillId="2" borderId="20" xfId="0" applyFont="1" applyFill="1" applyBorder="1" applyAlignment="1" applyProtection="1">
      <alignment horizontal="left" vertical="center" shrinkToFit="1"/>
    </xf>
    <xf numFmtId="0" fontId="26" fillId="0" borderId="12" xfId="1" applyNumberFormat="1" applyFont="1" applyFill="1" applyBorder="1" applyAlignment="1" applyProtection="1">
      <alignment horizontal="center" vertical="center" wrapText="1"/>
    </xf>
    <xf numFmtId="0" fontId="39" fillId="2" borderId="21" xfId="0" applyFont="1" applyFill="1" applyBorder="1" applyAlignment="1" applyProtection="1">
      <alignment vertical="center" wrapText="1" shrinkToFit="1"/>
    </xf>
    <xf numFmtId="0" fontId="39" fillId="2" borderId="22" xfId="0" applyFont="1" applyFill="1" applyBorder="1" applyAlignment="1" applyProtection="1">
      <alignment vertical="center" shrinkToFit="1"/>
    </xf>
    <xf numFmtId="0" fontId="39" fillId="2" borderId="23" xfId="0" applyFont="1" applyFill="1" applyBorder="1" applyAlignment="1" applyProtection="1">
      <alignment vertical="center" shrinkToFit="1"/>
    </xf>
    <xf numFmtId="0" fontId="39" fillId="2" borderId="17" xfId="0" applyFont="1" applyFill="1" applyBorder="1" applyAlignment="1" applyProtection="1">
      <alignment vertical="center" shrinkToFit="1"/>
    </xf>
    <xf numFmtId="0" fontId="39" fillId="2" borderId="0" xfId="0" applyFont="1" applyFill="1" applyBorder="1" applyAlignment="1" applyProtection="1">
      <alignment vertical="center" shrinkToFit="1"/>
    </xf>
    <xf numFmtId="0" fontId="39" fillId="2" borderId="18" xfId="0" applyFont="1" applyFill="1" applyBorder="1" applyAlignment="1" applyProtection="1">
      <alignment vertical="center" shrinkToFit="1"/>
    </xf>
    <xf numFmtId="0" fontId="39" fillId="2" borderId="19" xfId="0" applyFont="1" applyFill="1" applyBorder="1" applyAlignment="1" applyProtection="1">
      <alignment vertical="center" shrinkToFit="1"/>
    </xf>
    <xf numFmtId="0" fontId="39" fillId="2" borderId="14" xfId="0" applyFont="1" applyFill="1" applyBorder="1" applyAlignment="1" applyProtection="1">
      <alignment vertical="center" shrinkToFit="1"/>
    </xf>
    <xf numFmtId="0" fontId="39" fillId="2" borderId="20" xfId="0" applyFont="1" applyFill="1" applyBorder="1" applyAlignment="1" applyProtection="1">
      <alignment vertical="center" shrinkToFit="1"/>
    </xf>
    <xf numFmtId="38" fontId="26" fillId="32" borderId="16" xfId="1"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shrinkToFit="1"/>
    </xf>
    <xf numFmtId="0" fontId="27" fillId="2" borderId="13"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0" fontId="26" fillId="0" borderId="13" xfId="0" applyFont="1" applyFill="1" applyBorder="1" applyAlignment="1" applyProtection="1">
      <alignment horizontal="left" vertical="center" wrapText="1"/>
    </xf>
    <xf numFmtId="0" fontId="26" fillId="0" borderId="15"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2" borderId="16" xfId="0" applyFont="1" applyFill="1" applyBorder="1" applyAlignment="1" applyProtection="1">
      <alignment horizontal="center" vertical="center"/>
    </xf>
    <xf numFmtId="0" fontId="26" fillId="0" borderId="13" xfId="0" applyFont="1" applyFill="1" applyBorder="1" applyAlignment="1" applyProtection="1">
      <alignment horizontal="left" vertical="center" wrapText="1" shrinkToFit="1"/>
    </xf>
    <xf numFmtId="0" fontId="26" fillId="0" borderId="15" xfId="0" applyFont="1" applyFill="1" applyBorder="1" applyAlignment="1" applyProtection="1">
      <alignment horizontal="left" vertical="center" wrapText="1" shrinkToFit="1"/>
    </xf>
    <xf numFmtId="0" fontId="26" fillId="0" borderId="12" xfId="0" applyFont="1" applyFill="1" applyBorder="1" applyAlignment="1" applyProtection="1">
      <alignment horizontal="left" vertical="center" wrapText="1" shrinkToFit="1"/>
    </xf>
    <xf numFmtId="0" fontId="26" fillId="0" borderId="14" xfId="0" applyFont="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7" fillId="0" borderId="0" xfId="0" applyFont="1" applyFill="1" applyAlignment="1" applyProtection="1">
      <alignment horizontal="center" vertical="center" shrinkToFit="1"/>
    </xf>
    <xf numFmtId="0" fontId="26" fillId="0" borderId="13" xfId="0" applyFont="1" applyFill="1" applyBorder="1" applyAlignment="1" applyProtection="1">
      <alignment horizontal="center" vertical="center" wrapText="1" shrinkToFit="1"/>
    </xf>
    <xf numFmtId="0" fontId="26" fillId="0" borderId="15" xfId="0" applyFont="1" applyFill="1" applyBorder="1" applyAlignment="1" applyProtection="1">
      <alignment horizontal="center" vertical="center" wrapText="1" shrinkToFit="1"/>
    </xf>
    <xf numFmtId="0" fontId="27" fillId="0" borderId="13" xfId="1" applyNumberFormat="1" applyFont="1" applyFill="1" applyBorder="1" applyAlignment="1" applyProtection="1">
      <alignment horizontal="center" vertical="center"/>
    </xf>
    <xf numFmtId="0" fontId="27" fillId="0" borderId="12" xfId="1" applyNumberFormat="1" applyFont="1" applyFill="1" applyBorder="1" applyAlignment="1" applyProtection="1">
      <alignment horizontal="center" vertical="center"/>
    </xf>
    <xf numFmtId="0" fontId="27" fillId="0" borderId="16" xfId="0" applyNumberFormat="1" applyFont="1" applyFill="1" applyBorder="1" applyAlignment="1" applyProtection="1">
      <alignment horizontal="center" vertical="center" shrinkToFit="1"/>
    </xf>
    <xf numFmtId="0" fontId="27" fillId="2" borderId="16" xfId="1" applyNumberFormat="1" applyFont="1" applyFill="1" applyBorder="1" applyAlignment="1" applyProtection="1">
      <alignment horizontal="center" vertical="center"/>
    </xf>
    <xf numFmtId="0" fontId="27" fillId="0" borderId="16" xfId="0" applyNumberFormat="1" applyFont="1" applyFill="1" applyBorder="1" applyAlignment="1" applyProtection="1">
      <alignment horizontal="left" vertical="center" wrapText="1" shrinkToFit="1"/>
    </xf>
    <xf numFmtId="0" fontId="27" fillId="0" borderId="13" xfId="1" applyNumberFormat="1" applyFont="1" applyFill="1" applyBorder="1" applyAlignment="1" applyProtection="1">
      <alignment horizontal="center" vertical="center"/>
      <protection locked="0"/>
    </xf>
    <xf numFmtId="0" fontId="27" fillId="0" borderId="12" xfId="1"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shrinkToFit="1"/>
      <protection locked="0"/>
    </xf>
    <xf numFmtId="180" fontId="40" fillId="0" borderId="13" xfId="0" applyNumberFormat="1" applyFont="1" applyFill="1" applyBorder="1" applyAlignment="1" applyProtection="1">
      <alignment horizontal="center" vertical="center" wrapText="1"/>
      <protection locked="0"/>
    </xf>
    <xf numFmtId="180" fontId="40" fillId="0" borderId="15" xfId="0" applyNumberFormat="1" applyFont="1" applyFill="1" applyBorder="1" applyAlignment="1" applyProtection="1">
      <alignment horizontal="center" vertical="center" wrapText="1"/>
      <protection locked="0"/>
    </xf>
    <xf numFmtId="180" fontId="40" fillId="0" borderId="12" xfId="0" applyNumberFormat="1" applyFont="1" applyFill="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shrinkToFit="1"/>
      <protection locked="0"/>
    </xf>
    <xf numFmtId="0" fontId="26" fillId="0" borderId="15" xfId="0" applyFont="1" applyFill="1" applyBorder="1" applyAlignment="1" applyProtection="1">
      <alignment horizontal="center" vertical="center" wrapText="1" shrinkToFit="1"/>
      <protection locked="0"/>
    </xf>
    <xf numFmtId="38" fontId="26" fillId="32" borderId="16" xfId="1" applyFont="1" applyFill="1" applyBorder="1" applyAlignment="1" applyProtection="1">
      <alignment horizontal="center" vertical="center" wrapText="1"/>
      <protection locked="0"/>
    </xf>
    <xf numFmtId="0" fontId="27" fillId="0" borderId="13"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38" fontId="26" fillId="0" borderId="13" xfId="1" applyFont="1" applyBorder="1" applyAlignment="1" applyProtection="1">
      <alignment horizontal="right" vertical="center" wrapText="1"/>
      <protection locked="0"/>
    </xf>
    <xf numFmtId="38" fontId="26" fillId="0" borderId="15" xfId="1" applyFont="1" applyBorder="1" applyAlignment="1" applyProtection="1">
      <alignment horizontal="right" vertical="center" wrapText="1"/>
      <protection locked="0"/>
    </xf>
    <xf numFmtId="0" fontId="26" fillId="0" borderId="13" xfId="1" applyNumberFormat="1" applyFont="1" applyFill="1" applyBorder="1" applyAlignment="1" applyProtection="1">
      <alignment horizontal="center" vertical="center" wrapText="1"/>
      <protection locked="0"/>
    </xf>
    <xf numFmtId="0" fontId="26" fillId="0" borderId="15" xfId="1" applyNumberFormat="1" applyFont="1" applyFill="1" applyBorder="1" applyAlignment="1" applyProtection="1">
      <alignment horizontal="center" vertical="center" wrapText="1"/>
      <protection locked="0"/>
    </xf>
    <xf numFmtId="0" fontId="26" fillId="0" borderId="12" xfId="1" applyNumberFormat="1" applyFont="1" applyFill="1" applyBorder="1" applyAlignment="1" applyProtection="1">
      <alignment horizontal="center" vertical="center" wrapText="1"/>
      <protection locked="0"/>
    </xf>
    <xf numFmtId="38" fontId="26" fillId="0" borderId="16" xfId="1" applyFont="1" applyFill="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shrinkToFit="1"/>
      <protection locked="0"/>
    </xf>
    <xf numFmtId="0" fontId="26" fillId="26" borderId="13" xfId="1" applyNumberFormat="1" applyFont="1" applyFill="1" applyBorder="1" applyAlignment="1" applyProtection="1">
      <alignment horizontal="center" vertical="center" wrapText="1"/>
      <protection locked="0"/>
    </xf>
    <xf numFmtId="0" fontId="26" fillId="26" borderId="15" xfId="1" applyNumberFormat="1" applyFont="1" applyFill="1" applyBorder="1" applyAlignment="1" applyProtection="1">
      <alignment horizontal="center" vertical="center" wrapText="1"/>
      <protection locked="0"/>
    </xf>
    <xf numFmtId="0" fontId="26" fillId="26" borderId="12" xfId="1" applyNumberFormat="1" applyFont="1" applyFill="1" applyBorder="1" applyAlignment="1" applyProtection="1">
      <alignment horizontal="center" vertical="center" wrapText="1"/>
      <protection locked="0"/>
    </xf>
    <xf numFmtId="0" fontId="27" fillId="0" borderId="16" xfId="0" applyFont="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27" fillId="0" borderId="16" xfId="0" applyFont="1" applyFill="1" applyBorder="1" applyAlignment="1" applyProtection="1">
      <alignment horizontal="left" vertical="center" wrapText="1" shrinkToFit="1"/>
      <protection locked="0"/>
    </xf>
    <xf numFmtId="0" fontId="27" fillId="0" borderId="13" xfId="0" applyFont="1" applyBorder="1" applyAlignment="1" applyProtection="1">
      <alignment horizontal="center" shrinkToFit="1"/>
      <protection locked="0"/>
    </xf>
    <xf numFmtId="0" fontId="27" fillId="0" borderId="15" xfId="0" applyFont="1" applyBorder="1" applyAlignment="1" applyProtection="1">
      <alignment horizontal="center" shrinkToFit="1"/>
      <protection locked="0"/>
    </xf>
    <xf numFmtId="0" fontId="27" fillId="0" borderId="12" xfId="0" applyFont="1" applyBorder="1" applyAlignment="1" applyProtection="1">
      <alignment horizontal="center" shrinkToFit="1"/>
      <protection locked="0"/>
    </xf>
    <xf numFmtId="0" fontId="27" fillId="0" borderId="13" xfId="0" applyFont="1" applyBorder="1" applyAlignment="1" applyProtection="1">
      <alignment horizontal="left" shrinkToFit="1"/>
      <protection locked="0"/>
    </xf>
    <xf numFmtId="0" fontId="27" fillId="0" borderId="15" xfId="0" applyFont="1" applyBorder="1" applyAlignment="1" applyProtection="1">
      <alignment horizontal="left" shrinkToFit="1"/>
      <protection locked="0"/>
    </xf>
    <xf numFmtId="0" fontId="27" fillId="0" borderId="12" xfId="0" applyFont="1" applyBorder="1" applyAlignment="1" applyProtection="1">
      <alignment horizontal="left" shrinkToFit="1"/>
      <protection locked="0"/>
    </xf>
    <xf numFmtId="178" fontId="27" fillId="0" borderId="13" xfId="0" applyNumberFormat="1" applyFont="1" applyBorder="1" applyAlignment="1" applyProtection="1">
      <alignment horizontal="right" shrinkToFit="1"/>
      <protection locked="0"/>
    </xf>
    <xf numFmtId="178" fontId="27" fillId="0" borderId="15" xfId="0" applyNumberFormat="1" applyFont="1" applyBorder="1" applyAlignment="1" applyProtection="1">
      <alignment horizontal="right" shrinkToFit="1"/>
      <protection locked="0"/>
    </xf>
    <xf numFmtId="178" fontId="27" fillId="0" borderId="12" xfId="0" applyNumberFormat="1" applyFont="1" applyBorder="1" applyAlignment="1" applyProtection="1">
      <alignment horizontal="right" shrinkToFit="1"/>
      <protection locked="0"/>
    </xf>
    <xf numFmtId="181" fontId="27" fillId="0" borderId="13" xfId="0" applyNumberFormat="1" applyFont="1" applyBorder="1" applyAlignment="1" applyProtection="1">
      <alignment horizontal="center"/>
      <protection locked="0"/>
    </xf>
    <xf numFmtId="181" fontId="27" fillId="0" borderId="15" xfId="0" applyNumberFormat="1" applyFont="1" applyBorder="1" applyAlignment="1" applyProtection="1">
      <alignment horizontal="center"/>
      <protection locked="0"/>
    </xf>
    <xf numFmtId="181" fontId="27" fillId="0" borderId="12" xfId="0" applyNumberFormat="1" applyFont="1" applyBorder="1" applyAlignment="1" applyProtection="1">
      <alignment horizontal="center"/>
      <protection locked="0"/>
    </xf>
    <xf numFmtId="181" fontId="27" fillId="0" borderId="34" xfId="0" applyNumberFormat="1" applyFont="1" applyBorder="1" applyAlignment="1" applyProtection="1">
      <alignment horizontal="center"/>
      <protection locked="0"/>
    </xf>
    <xf numFmtId="0" fontId="27" fillId="0" borderId="32" xfId="0" applyFont="1" applyBorder="1" applyAlignment="1" applyProtection="1">
      <alignment horizontal="center" shrinkToFit="1"/>
      <protection locked="0"/>
    </xf>
    <xf numFmtId="0" fontId="27" fillId="0" borderId="33" xfId="0" applyFont="1" applyBorder="1" applyAlignment="1" applyProtection="1">
      <alignment horizontal="center" shrinkToFit="1"/>
      <protection locked="0"/>
    </xf>
    <xf numFmtId="0" fontId="27" fillId="0" borderId="34" xfId="0" applyFont="1" applyBorder="1" applyAlignment="1" applyProtection="1">
      <alignment horizontal="center" shrinkToFit="1"/>
      <protection locked="0"/>
    </xf>
    <xf numFmtId="0" fontId="26" fillId="0" borderId="19" xfId="1" applyNumberFormat="1" applyFont="1" applyFill="1" applyBorder="1" applyAlignment="1" applyProtection="1">
      <alignment horizontal="center" vertical="center" wrapText="1"/>
      <protection locked="0"/>
    </xf>
    <xf numFmtId="0" fontId="26" fillId="0" borderId="14" xfId="1" applyNumberFormat="1" applyFont="1" applyFill="1" applyBorder="1" applyAlignment="1" applyProtection="1">
      <alignment horizontal="center" vertical="center" wrapText="1"/>
      <protection locked="0"/>
    </xf>
    <xf numFmtId="178" fontId="48" fillId="0" borderId="35" xfId="0" applyNumberFormat="1" applyFont="1" applyFill="1" applyBorder="1" applyAlignment="1" applyProtection="1">
      <alignment horizontal="center" vertical="center"/>
      <protection locked="0"/>
    </xf>
    <xf numFmtId="178" fontId="48" fillId="0" borderId="36" xfId="0" applyNumberFormat="1" applyFont="1" applyFill="1" applyBorder="1" applyAlignment="1" applyProtection="1">
      <alignment horizontal="center" vertical="center"/>
      <protection locked="0"/>
    </xf>
    <xf numFmtId="178" fontId="48" fillId="0" borderId="37" xfId="0" applyNumberFormat="1" applyFont="1" applyFill="1" applyBorder="1" applyAlignment="1" applyProtection="1">
      <alignment horizontal="center" vertical="center"/>
      <protection locked="0"/>
    </xf>
    <xf numFmtId="0" fontId="26" fillId="0" borderId="17" xfId="1" applyNumberFormat="1" applyFont="1" applyFill="1" applyBorder="1" applyAlignment="1" applyProtection="1">
      <alignment horizontal="center" vertical="center" wrapText="1"/>
      <protection locked="0"/>
    </xf>
    <xf numFmtId="0" fontId="26" fillId="0" borderId="0" xfId="1" applyNumberFormat="1" applyFont="1" applyFill="1" applyBorder="1" applyAlignment="1" applyProtection="1">
      <alignment horizontal="center" vertical="center" wrapText="1"/>
      <protection locked="0"/>
    </xf>
    <xf numFmtId="0" fontId="26" fillId="0" borderId="16" xfId="1" applyNumberFormat="1" applyFont="1" applyFill="1" applyBorder="1" applyAlignment="1" applyProtection="1">
      <alignment horizontal="center" vertical="center" wrapText="1"/>
      <protection locked="0"/>
    </xf>
    <xf numFmtId="178" fontId="48" fillId="0" borderId="51" xfId="0" applyNumberFormat="1" applyFont="1" applyFill="1" applyBorder="1" applyAlignment="1" applyProtection="1">
      <alignment horizontal="center" vertical="center"/>
      <protection locked="0"/>
    </xf>
    <xf numFmtId="0" fontId="27" fillId="0" borderId="33" xfId="0" applyFont="1" applyFill="1" applyBorder="1" applyAlignment="1" applyProtection="1">
      <alignment horizontal="left" vertical="center"/>
      <protection locked="0"/>
    </xf>
    <xf numFmtId="0" fontId="27" fillId="0" borderId="34"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6" fillId="0" borderId="16" xfId="0"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center" vertical="center" shrinkToFit="1"/>
      <protection locked="0"/>
    </xf>
    <xf numFmtId="0" fontId="26" fillId="0" borderId="15" xfId="0" applyFont="1" applyFill="1" applyBorder="1" applyAlignment="1" applyProtection="1">
      <alignment horizontal="center" vertical="center" shrinkToFit="1"/>
      <protection locked="0"/>
    </xf>
    <xf numFmtId="0" fontId="26" fillId="0" borderId="12" xfId="0" applyFont="1" applyFill="1" applyBorder="1" applyAlignment="1" applyProtection="1">
      <alignment horizontal="center" vertical="center" shrinkToFit="1"/>
      <protection locked="0"/>
    </xf>
    <xf numFmtId="4" fontId="26" fillId="0" borderId="13" xfId="0" applyNumberFormat="1" applyFont="1" applyFill="1" applyBorder="1" applyAlignment="1" applyProtection="1">
      <alignment horizontal="right" vertical="center" shrinkToFit="1"/>
      <protection locked="0"/>
    </xf>
    <xf numFmtId="4" fontId="26" fillId="0" borderId="15" xfId="0" applyNumberFormat="1" applyFont="1" applyFill="1" applyBorder="1" applyAlignment="1" applyProtection="1">
      <alignment horizontal="right" vertical="center" shrinkToFit="1"/>
      <protection locked="0"/>
    </xf>
    <xf numFmtId="4" fontId="26" fillId="0" borderId="12" xfId="0" applyNumberFormat="1" applyFont="1" applyFill="1" applyBorder="1" applyAlignment="1" applyProtection="1">
      <alignment horizontal="right" vertical="center" shrinkToFit="1"/>
      <protection locked="0"/>
    </xf>
    <xf numFmtId="14" fontId="26" fillId="0" borderId="16" xfId="0" applyNumberFormat="1" applyFont="1" applyFill="1" applyBorder="1" applyAlignment="1" applyProtection="1">
      <alignment horizontal="center" vertical="center" shrinkToFit="1"/>
      <protection locked="0"/>
    </xf>
    <xf numFmtId="0" fontId="26" fillId="26" borderId="16" xfId="0" applyFont="1" applyFill="1" applyBorder="1" applyAlignment="1" applyProtection="1">
      <alignment horizontal="center" vertical="center" wrapText="1" shrinkToFit="1"/>
    </xf>
    <xf numFmtId="0" fontId="26" fillId="26" borderId="16"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shrinkToFit="1"/>
    </xf>
    <xf numFmtId="0" fontId="26" fillId="2" borderId="16" xfId="0" applyFont="1" applyFill="1" applyBorder="1" applyAlignment="1" applyProtection="1">
      <alignment horizontal="center" vertical="center" wrapText="1" shrinkToFit="1"/>
    </xf>
    <xf numFmtId="0" fontId="26" fillId="2" borderId="13" xfId="0" applyFont="1" applyFill="1" applyBorder="1" applyAlignment="1" applyProtection="1">
      <alignment horizontal="center" vertical="center" wrapText="1" shrinkToFit="1"/>
    </xf>
    <xf numFmtId="0" fontId="27" fillId="2" borderId="16" xfId="0" applyFont="1" applyFill="1" applyBorder="1" applyAlignment="1" applyProtection="1">
      <alignment horizontal="center" vertical="center" wrapText="1"/>
    </xf>
    <xf numFmtId="0" fontId="26" fillId="26" borderId="1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shrinkToFit="1"/>
      <protection locked="0"/>
    </xf>
    <xf numFmtId="0" fontId="52" fillId="0" borderId="0" xfId="0" applyFont="1" applyFill="1" applyAlignment="1" applyProtection="1">
      <alignment horizontal="center" vertical="center" wrapText="1" shrinkToFit="1"/>
    </xf>
    <xf numFmtId="0" fontId="27" fillId="0" borderId="32"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cellXfs>
  <cellStyles count="62">
    <cellStyle name="20% - アクセント 1 2" xfId="19"/>
    <cellStyle name="20% - アクセント 2 2" xfId="20"/>
    <cellStyle name="20% - アクセント 3 2" xfId="21"/>
    <cellStyle name="20% - アクセント 4 2" xfId="22"/>
    <cellStyle name="20% - アクセント 5 2" xfId="23"/>
    <cellStyle name="20% - アクセント 6 2" xfId="24"/>
    <cellStyle name="40% - アクセント 1 2" xfId="25"/>
    <cellStyle name="40% - アクセント 2 2" xfId="26"/>
    <cellStyle name="40% - アクセント 3 2" xfId="27"/>
    <cellStyle name="40% - アクセント 4 2" xfId="28"/>
    <cellStyle name="40% - アクセント 5 2" xfId="29"/>
    <cellStyle name="40% - アクセント 6 2"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メモ 2" xfId="46"/>
    <cellStyle name="リンク セル 2" xfId="47"/>
    <cellStyle name="悪い 2" xfId="48"/>
    <cellStyle name="計算 2" xfId="49"/>
    <cellStyle name="警告文 2" xfId="50"/>
    <cellStyle name="桁区切り" xfId="1" builtinId="6"/>
    <cellStyle name="桁区切り 2" xfId="9"/>
    <cellStyle name="桁区切り 3" xfId="14"/>
    <cellStyle name="桁区切り 4" xfId="18"/>
    <cellStyle name="見出し 1 2" xfId="51"/>
    <cellStyle name="見出し 2 2" xfId="52"/>
    <cellStyle name="見出し 3 2" xfId="53"/>
    <cellStyle name="見出し 4 2" xfId="54"/>
    <cellStyle name="集計 2" xfId="55"/>
    <cellStyle name="出力 2" xfId="56"/>
    <cellStyle name="説明文 2" xfId="57"/>
    <cellStyle name="入力 2" xfId="58"/>
    <cellStyle name="標準" xfId="0" builtinId="0"/>
    <cellStyle name="標準 10" xfId="15"/>
    <cellStyle name="標準 11" xfId="17"/>
    <cellStyle name="標準 11 2" xfId="61"/>
    <cellStyle name="標準 17 2" xfId="10"/>
    <cellStyle name="標準 2" xfId="2"/>
    <cellStyle name="標準 2 2" xfId="3"/>
    <cellStyle name="標準 3" xfId="4"/>
    <cellStyle name="標準 3 2" xfId="11"/>
    <cellStyle name="標準 36" xfId="59"/>
    <cellStyle name="標準 4" xfId="5"/>
    <cellStyle name="標準 5" xfId="6"/>
    <cellStyle name="標準 6" xfId="7"/>
    <cellStyle name="標準 7" xfId="12"/>
    <cellStyle name="標準 7 2" xfId="13"/>
    <cellStyle name="標準 8" xfId="8"/>
    <cellStyle name="標準 9" xfId="16"/>
    <cellStyle name="良い 2" xfId="60"/>
  </cellStyles>
  <dxfs count="41">
    <dxf>
      <fill>
        <patternFill>
          <bgColor theme="0" tint="-0.34998626667073579"/>
        </patternFill>
      </fill>
    </dxf>
    <dxf>
      <fill>
        <patternFill>
          <bgColor theme="2" tint="-0.24994659260841701"/>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
      <fill>
        <patternFill>
          <bgColor theme="0" tint="-0.24994659260841701"/>
        </patternFill>
      </fill>
    </dxf>
    <dxf>
      <fill>
        <patternFill>
          <bgColor theme="2" tint="-0.24994659260841701"/>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FDE9D9"/>
      <color rgb="FF0066FF"/>
      <color rgb="FFFF3399"/>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108858</xdr:colOff>
      <xdr:row>15</xdr:row>
      <xdr:rowOff>13608</xdr:rowOff>
    </xdr:from>
    <xdr:to>
      <xdr:col>31</xdr:col>
      <xdr:colOff>122465</xdr:colOff>
      <xdr:row>16</xdr:row>
      <xdr:rowOff>13608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57233" y="13608"/>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xdr:col>
      <xdr:colOff>38100</xdr:colOff>
      <xdr:row>72</xdr:row>
      <xdr:rowOff>38100</xdr:rowOff>
    </xdr:from>
    <xdr:to>
      <xdr:col>5</xdr:col>
      <xdr:colOff>228600</xdr:colOff>
      <xdr:row>75</xdr:row>
      <xdr:rowOff>238125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76225" y="13630275"/>
          <a:ext cx="1143000" cy="10096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9524</xdr:colOff>
      <xdr:row>80</xdr:row>
      <xdr:rowOff>0</xdr:rowOff>
    </xdr:from>
    <xdr:to>
      <xdr:col>27</xdr:col>
      <xdr:colOff>47625</xdr:colOff>
      <xdr:row>84</xdr:row>
      <xdr:rowOff>66675</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857624" y="12801600"/>
          <a:ext cx="1638301" cy="704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34</xdr:row>
      <xdr:rowOff>9525</xdr:rowOff>
    </xdr:from>
    <xdr:to>
      <xdr:col>31</xdr:col>
      <xdr:colOff>257175</xdr:colOff>
      <xdr:row>52</xdr:row>
      <xdr:rowOff>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525" y="5505450"/>
          <a:ext cx="6496050" cy="36766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609598</xdr:colOff>
      <xdr:row>25</xdr:row>
      <xdr:rowOff>38101</xdr:rowOff>
    </xdr:from>
    <xdr:to>
      <xdr:col>42</xdr:col>
      <xdr:colOff>419099</xdr:colOff>
      <xdr:row>45</xdr:row>
      <xdr:rowOff>171451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229598" y="3876676"/>
          <a:ext cx="6667501" cy="4038600"/>
        </a:xfrm>
        <a:prstGeom prst="wedgeRoundRectCallout">
          <a:avLst>
            <a:gd name="adj1" fmla="val -61942"/>
            <a:gd name="adj2" fmla="val 1974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t>2022</a:t>
          </a:r>
          <a:r>
            <a:rPr kumimoji="1" lang="ja-JP" altLang="en-US" sz="1100" b="1"/>
            <a:t>年度に授業料の支給（追給を含む）・返納がある度に必ず更新し、</a:t>
          </a:r>
          <a:r>
            <a:rPr kumimoji="1" lang="en-US" altLang="ja-JP" sz="1100" b="1"/>
            <a:t>2022</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t>【2021-2022</a:t>
          </a:r>
          <a:r>
            <a:rPr kumimoji="1" lang="ja-JP" altLang="en-US" sz="1100"/>
            <a:t>学年（旧学年）</a:t>
          </a:r>
          <a:r>
            <a:rPr kumimoji="1" lang="en-US" altLang="ja-JP" sz="1100"/>
            <a:t>】</a:t>
          </a:r>
        </a:p>
        <a:p>
          <a:pPr algn="l"/>
          <a:r>
            <a:rPr kumimoji="1" lang="en-US" altLang="ja-JP" sz="1100"/>
            <a:t>2021</a:t>
          </a:r>
          <a:r>
            <a:rPr kumimoji="1" lang="ja-JP" altLang="en-US" sz="1100"/>
            <a:t>年度内（</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a:t>
          </a:r>
          <a:r>
            <a:rPr kumimoji="1" lang="ja-JP" altLang="en-US" sz="1100"/>
            <a:t>に始まる学年を指します。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2021</a:t>
          </a:r>
          <a:r>
            <a:rPr kumimoji="1" lang="ja-JP" altLang="en-US" sz="1100" u="sng">
              <a:solidFill>
                <a:srgbClr val="FF0000"/>
              </a:solidFill>
              <a:effectLst/>
              <a:latin typeface="+mn-lt"/>
              <a:ea typeface="+mn-ea"/>
              <a:cs typeface="+mn-cs"/>
            </a:rPr>
            <a:t>年度以前採用者で、</a:t>
          </a:r>
          <a:r>
            <a:rPr kumimoji="1" lang="en-US" altLang="ja-JP" sz="1100" u="sng">
              <a:solidFill>
                <a:srgbClr val="FF0000"/>
              </a:solidFill>
              <a:effectLst/>
              <a:latin typeface="+mn-lt"/>
              <a:ea typeface="+mn-ea"/>
              <a:cs typeface="+mn-cs"/>
            </a:rPr>
            <a:t>2022</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2021-2022</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2022</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※2022</a:t>
          </a:r>
          <a:r>
            <a:rPr kumimoji="1" lang="ja-JP" altLang="en-US" sz="1100" u="none">
              <a:solidFill>
                <a:sysClr val="windowText" lastClr="000000"/>
              </a:solidFill>
              <a:effectLst/>
              <a:latin typeface="+mn-lt"/>
              <a:ea typeface="+mn-ea"/>
              <a:cs typeface="+mn-cs"/>
            </a:rPr>
            <a:t>年４月以降に送金する継続通知に記載の</a:t>
          </a:r>
          <a:r>
            <a:rPr kumimoji="1" lang="en-US" altLang="ja-JP" sz="1100" u="none">
              <a:solidFill>
                <a:sysClr val="windowText" lastClr="000000"/>
              </a:solidFill>
              <a:effectLst/>
              <a:latin typeface="+mn-lt"/>
              <a:ea typeface="+mn-ea"/>
              <a:cs typeface="+mn-cs"/>
            </a:rPr>
            <a:t>2021-2022</a:t>
          </a:r>
          <a:r>
            <a:rPr kumimoji="1" lang="ja-JP" altLang="en-US" sz="1100" u="none">
              <a:solidFill>
                <a:sysClr val="windowText" lastClr="000000"/>
              </a:solidFill>
              <a:effectLst/>
              <a:latin typeface="+mn-lt"/>
              <a:ea typeface="+mn-ea"/>
              <a:cs typeface="+mn-cs"/>
            </a:rPr>
            <a:t>学年授業料の</a:t>
          </a:r>
          <a:r>
            <a:rPr kumimoji="1" lang="en-US" altLang="ja-JP" sz="1100" u="none">
              <a:solidFill>
                <a:sysClr val="windowText" lastClr="000000"/>
              </a:solidFill>
              <a:effectLst/>
              <a:latin typeface="+mn-lt"/>
              <a:ea typeface="+mn-ea"/>
              <a:cs typeface="+mn-cs"/>
            </a:rPr>
            <a:t>2022</a:t>
          </a:r>
          <a:r>
            <a:rPr kumimoji="1" lang="ja-JP" altLang="en-US" sz="1100" u="none">
              <a:solidFill>
                <a:sysClr val="windowText" lastClr="000000"/>
              </a:solidFill>
              <a:effectLst/>
              <a:latin typeface="+mn-lt"/>
              <a:ea typeface="+mn-ea"/>
              <a:cs typeface="+mn-cs"/>
            </a:rPr>
            <a:t>年度支給額を、振込を確認後、必ず記入してください。</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※2022-2023</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2022</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度支給</a:t>
          </a:r>
          <a:r>
            <a:rPr kumimoji="1" lang="ja-JP" altLang="en-US" sz="1100" u="none">
              <a:solidFill>
                <a:sysClr val="windowText" lastClr="000000"/>
              </a:solidFill>
              <a:effectLst/>
              <a:latin typeface="+mn-lt"/>
              <a:ea typeface="+mn-ea"/>
              <a:cs typeface="+mn-cs"/>
            </a:rPr>
            <a:t>額</a:t>
          </a:r>
          <a:r>
            <a:rPr kumimoji="1" lang="ja-JP" altLang="ja-JP" sz="1100" u="none">
              <a:solidFill>
                <a:sysClr val="windowText" lastClr="000000"/>
              </a:solidFill>
              <a:effectLst/>
              <a:latin typeface="+mn-lt"/>
              <a:ea typeface="+mn-ea"/>
              <a:cs typeface="+mn-cs"/>
            </a:rPr>
            <a:t>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※2021-2022</a:t>
          </a:r>
          <a:r>
            <a:rPr kumimoji="1" lang="ja-JP" altLang="en-US" sz="1100" u="sng">
              <a:solidFill>
                <a:sysClr val="windowText" lastClr="000000"/>
              </a:solidFill>
              <a:effectLst/>
              <a:latin typeface="+mn-lt"/>
              <a:ea typeface="+mn-ea"/>
              <a:cs typeface="+mn-cs"/>
            </a:rPr>
            <a:t>学年授業料の追給・返納が発生する場合の申請、及び納付報告は、</a:t>
          </a:r>
          <a:r>
            <a:rPr kumimoji="1" lang="en-US" altLang="ja-JP" sz="1100" u="sng">
              <a:solidFill>
                <a:sysClr val="windowText" lastClr="000000"/>
              </a:solidFill>
              <a:effectLst/>
              <a:latin typeface="+mn-lt"/>
              <a:ea typeface="+mn-ea"/>
              <a:cs typeface="+mn-cs"/>
            </a:rPr>
            <a:t>2021</a:t>
          </a:r>
          <a:r>
            <a:rPr kumimoji="1" lang="ja-JP" altLang="en-US" sz="1100" u="sng">
              <a:solidFill>
                <a:sysClr val="windowText" lastClr="000000"/>
              </a:solidFill>
              <a:effectLst/>
              <a:latin typeface="+mn-lt"/>
              <a:ea typeface="+mn-ea"/>
              <a:cs typeface="+mn-cs"/>
            </a:rPr>
            <a:t>年度の様式で行ってください。本様式では行わないでください。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【2022-2023</a:t>
          </a:r>
          <a:r>
            <a:rPr kumimoji="1" lang="ja-JP" altLang="ja-JP" sz="1100">
              <a:solidFill>
                <a:schemeClr val="dk1"/>
              </a:solidFill>
              <a:effectLst/>
              <a:latin typeface="+mn-lt"/>
              <a:ea typeface="+mn-ea"/>
              <a:cs typeface="+mn-cs"/>
            </a:rPr>
            <a:t>学年（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学年）</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年度内（</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月）に始まる学年を指します。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2022-2023</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r>
            <a:rPr kumimoji="1" lang="en-US" altLang="ja-JP" sz="1100" u="sng">
              <a:solidFill>
                <a:srgbClr val="FF0000"/>
              </a:solidFill>
              <a:effectLst/>
              <a:latin typeface="+mn-lt"/>
              <a:ea typeface="+mn-ea"/>
              <a:cs typeface="+mn-cs"/>
            </a:rPr>
            <a:t>2022</a:t>
          </a:r>
          <a:r>
            <a:rPr kumimoji="1" lang="ja-JP" altLang="ja-JP" sz="1100" u="sng">
              <a:solidFill>
                <a:srgbClr val="FF0000"/>
              </a:solidFill>
              <a:effectLst/>
              <a:latin typeface="+mn-lt"/>
              <a:ea typeface="+mn-ea"/>
              <a:cs typeface="+mn-cs"/>
            </a:rPr>
            <a:t>年度支援開始の場合</a:t>
          </a:r>
          <a:r>
            <a:rPr kumimoji="1" lang="ja-JP" altLang="en-US" sz="1100" u="sng">
              <a:solidFill>
                <a:srgbClr val="FF0000"/>
              </a:solidFill>
              <a:effectLst/>
              <a:latin typeface="+mn-lt"/>
              <a:ea typeface="+mn-ea"/>
              <a:cs typeface="+mn-cs"/>
            </a:rPr>
            <a:t>も</a:t>
          </a:r>
          <a:r>
            <a:rPr kumimoji="1" lang="ja-JP" altLang="ja-JP" sz="1100" u="sng">
              <a:solidFill>
                <a:srgbClr val="FF0000"/>
              </a:solidFill>
              <a:effectLst/>
              <a:latin typeface="+mn-lt"/>
              <a:ea typeface="+mn-ea"/>
              <a:cs typeface="+mn-cs"/>
            </a:rPr>
            <a:t>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656359</xdr:colOff>
      <xdr:row>46</xdr:row>
      <xdr:rowOff>54428</xdr:rowOff>
    </xdr:from>
    <xdr:to>
      <xdr:col>42</xdr:col>
      <xdr:colOff>278946</xdr:colOff>
      <xdr:row>56</xdr:row>
      <xdr:rowOff>66675</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8276359" y="7998278"/>
          <a:ext cx="6480587" cy="1964872"/>
        </a:xfrm>
        <a:prstGeom prst="wedgeRoundRectCallout">
          <a:avLst>
            <a:gd name="adj1" fmla="val -61952"/>
            <a:gd name="adj2" fmla="val -32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大学取りまとめ応募の場合は、取りまとめ大学が派遣学生に授業料を振り込んだ月</a:t>
          </a:r>
          <a:r>
            <a:rPr kumimoji="1" lang="en-US" altLang="ja-JP" sz="1100"/>
            <a:t>/</a:t>
          </a:r>
          <a:r>
            <a:rPr kumimoji="1" lang="ja-JP" altLang="en-US" sz="1100"/>
            <a:t>派遣学生が取りまとめ大学に返納分の授業料を振り込んだ月を記載してください。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プルダウンから選択してください。万が一、</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年度内に支給された</a:t>
          </a:r>
          <a:r>
            <a:rPr kumimoji="1" lang="en-US" altLang="ja-JP" sz="1100">
              <a:solidFill>
                <a:schemeClr val="dk1"/>
              </a:solidFill>
              <a:effectLst/>
              <a:latin typeface="+mn-lt"/>
              <a:ea typeface="+mn-ea"/>
              <a:cs typeface="+mn-cs"/>
            </a:rPr>
            <a:t>2021-2022</a:t>
          </a:r>
          <a:r>
            <a:rPr kumimoji="1" lang="ja-JP" altLang="ja-JP" sz="1100">
              <a:solidFill>
                <a:schemeClr val="dk1"/>
              </a:solidFill>
              <a:effectLst/>
              <a:latin typeface="+mn-lt"/>
              <a:ea typeface="+mn-ea"/>
              <a:cs typeface="+mn-cs"/>
            </a:rPr>
            <a:t>学年分の授業料の返納が</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年度に発生する場合は、「</a:t>
          </a:r>
          <a:r>
            <a:rPr kumimoji="1" lang="en-US" altLang="ja-JP" sz="1100">
              <a:solidFill>
                <a:schemeClr val="dk1"/>
              </a:solidFill>
              <a:effectLst/>
              <a:latin typeface="+mn-lt"/>
              <a:ea typeface="+mn-ea"/>
              <a:cs typeface="+mn-cs"/>
            </a:rPr>
            <a:t>2021-2022</a:t>
          </a:r>
          <a:r>
            <a:rPr kumimoji="1" lang="ja-JP" altLang="ja-JP" sz="1100">
              <a:solidFill>
                <a:schemeClr val="dk1"/>
              </a:solidFill>
              <a:effectLst/>
              <a:latin typeface="+mn-lt"/>
              <a:ea typeface="+mn-ea"/>
              <a:cs typeface="+mn-cs"/>
            </a:rPr>
            <a:t>学年（旧学年）」欄で「</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年度分」を選択してください。</a:t>
          </a:r>
          <a:endParaRPr lang="ja-JP" altLang="ja-JP">
            <a:effectLst/>
          </a:endParaRPr>
        </a:p>
      </xdr:txBody>
    </xdr:sp>
    <xdr:clientData/>
  </xdr:twoCellAnchor>
  <xdr:twoCellAnchor>
    <xdr:from>
      <xdr:col>32</xdr:col>
      <xdr:colOff>646835</xdr:colOff>
      <xdr:row>60</xdr:row>
      <xdr:rowOff>157599</xdr:rowOff>
    </xdr:from>
    <xdr:to>
      <xdr:col>40</xdr:col>
      <xdr:colOff>542924</xdr:colOff>
      <xdr:row>64</xdr:row>
      <xdr:rowOff>38100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8266835" y="10854174"/>
          <a:ext cx="5382489" cy="766326"/>
        </a:xfrm>
        <a:prstGeom prst="wedgeRoundRectCallout">
          <a:avLst>
            <a:gd name="adj1" fmla="val -63450"/>
            <a:gd name="adj2" fmla="val 3154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2022-2023</a:t>
          </a:r>
          <a:r>
            <a:rPr kumimoji="1" lang="ja-JP" altLang="en-US" sz="1100"/>
            <a:t>学年で支援終了かどうかを、プルダウンから必ず選択してください。</a:t>
          </a:r>
          <a:endParaRPr kumimoji="1" lang="en-US" altLang="ja-JP" sz="1100"/>
        </a:p>
      </xdr:txBody>
    </xdr:sp>
    <xdr:clientData/>
  </xdr:twoCellAnchor>
  <xdr:twoCellAnchor>
    <xdr:from>
      <xdr:col>32</xdr:col>
      <xdr:colOff>456334</xdr:colOff>
      <xdr:row>76</xdr:row>
      <xdr:rowOff>95250</xdr:rowOff>
    </xdr:from>
    <xdr:to>
      <xdr:col>40</xdr:col>
      <xdr:colOff>381000</xdr:colOff>
      <xdr:row>82</xdr:row>
      <xdr:rowOff>28575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8076334" y="14744700"/>
          <a:ext cx="5411066" cy="933450"/>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425378</xdr:colOff>
      <xdr:row>82</xdr:row>
      <xdr:rowOff>161925</xdr:rowOff>
    </xdr:from>
    <xdr:to>
      <xdr:col>40</xdr:col>
      <xdr:colOff>419100</xdr:colOff>
      <xdr:row>95</xdr:row>
      <xdr:rowOff>47625</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8045378" y="15811500"/>
          <a:ext cx="5480122" cy="2190750"/>
        </a:xfrm>
        <a:prstGeom prst="wedgeRoundRectCallout">
          <a:avLst>
            <a:gd name="adj1" fmla="val -62019"/>
            <a:gd name="adj2" fmla="val 73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「機構に申請する授業料の積算内訳」において、全ての学期等の授業料が「確定」でない場合は、概算申請となります。「①授業料概算申請」に</a:t>
          </a:r>
          <a:r>
            <a:rPr kumimoji="1" lang="en-US" altLang="ja-JP" sz="1100"/>
            <a:t>2022-2023</a:t>
          </a:r>
          <a:r>
            <a:rPr kumimoji="1" lang="ja-JP" altLang="en-US" sz="1100"/>
            <a:t>学年の授業料を入力し、申請してください。</a:t>
          </a:r>
          <a:endParaRPr kumimoji="1" lang="en-US" altLang="ja-JP" sz="1100"/>
        </a:p>
        <a:p>
          <a:pPr algn="l"/>
          <a:r>
            <a:rPr kumimoji="1" lang="ja-JP" altLang="en-US" sz="1100"/>
            <a:t>授業料が確定した後、②で確定申請をしてください。①で申請した額から変更がない場合も、必ず申請してください。</a:t>
          </a:r>
          <a:endParaRPr kumimoji="1" lang="en-US" altLang="ja-JP" sz="1100"/>
        </a:p>
        <a:p>
          <a:pPr algn="l"/>
          <a:endParaRPr kumimoji="1" lang="en-US" altLang="ja-JP" sz="1100"/>
        </a:p>
        <a:p>
          <a:pPr algn="l"/>
          <a:r>
            <a:rPr kumimoji="1" lang="ja-JP" altLang="en-US" sz="1100"/>
            <a:t>本記入例の場合、</a:t>
          </a:r>
          <a:r>
            <a:rPr kumimoji="1" lang="en-US" altLang="ja-JP" sz="1100"/>
            <a:t>2022-2023</a:t>
          </a:r>
          <a:r>
            <a:rPr kumimoji="1" lang="ja-JP" altLang="en-US" sz="1100"/>
            <a:t>学年のうち、</a:t>
          </a:r>
          <a:r>
            <a:rPr kumimoji="1" lang="en-US" altLang="ja-JP" sz="1100"/>
            <a:t>2023</a:t>
          </a:r>
          <a:r>
            <a:rPr kumimoji="1" lang="en-US" altLang="ja-JP" sz="1100" baseline="0"/>
            <a:t> </a:t>
          </a:r>
          <a:r>
            <a:rPr kumimoji="1" lang="en-US" altLang="ja-JP" sz="1100"/>
            <a:t>Spring</a:t>
          </a:r>
          <a:r>
            <a:rPr kumimoji="1" lang="ja-JP" altLang="en-US" sz="1100"/>
            <a:t>及び</a:t>
          </a:r>
          <a:r>
            <a:rPr kumimoji="1" lang="en-US" altLang="ja-JP" sz="1100"/>
            <a:t>2023  Summer</a:t>
          </a:r>
          <a:r>
            <a:rPr kumimoji="1" lang="ja-JP" altLang="en-US" sz="1100"/>
            <a:t>の授業料が未確定のため、概算申請になります。</a:t>
          </a:r>
          <a:endParaRPr kumimoji="1" lang="en-US" altLang="ja-JP" sz="1100"/>
        </a:p>
      </xdr:txBody>
    </xdr:sp>
    <xdr:clientData/>
  </xdr:twoCellAnchor>
  <xdr:twoCellAnchor>
    <xdr:from>
      <xdr:col>32</xdr:col>
      <xdr:colOff>465861</xdr:colOff>
      <xdr:row>96</xdr:row>
      <xdr:rowOff>100449</xdr:rowOff>
    </xdr:from>
    <xdr:to>
      <xdr:col>40</xdr:col>
      <xdr:colOff>476250</xdr:colOff>
      <xdr:row>103</xdr:row>
      <xdr:rowOff>28575</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8085861" y="18236049"/>
          <a:ext cx="5496789" cy="1147326"/>
        </a:xfrm>
        <a:prstGeom prst="wedgeRoundRectCallout">
          <a:avLst>
            <a:gd name="adj1" fmla="val -61294"/>
            <a:gd name="adj2" fmla="val -540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「機構に申請する授業料の積算内訳」において、全ての学期等の授業料が「確定」の場合は、確定申請となります。「①授業料概算申請」ではなく、「②授業料確定申請」に</a:t>
          </a:r>
          <a:r>
            <a:rPr kumimoji="1" lang="en-US" altLang="ja-JP" sz="1100"/>
            <a:t>2022-2023</a:t>
          </a:r>
          <a:r>
            <a:rPr kumimoji="1" lang="ja-JP" altLang="en-US" sz="1100"/>
            <a:t>学年の授業料を入力し、申請してください。</a:t>
          </a:r>
          <a:endParaRPr kumimoji="1" lang="en-US" altLang="ja-JP" sz="1100"/>
        </a:p>
      </xdr:txBody>
    </xdr:sp>
    <xdr:clientData/>
  </xdr:twoCellAnchor>
  <xdr:twoCellAnchor>
    <xdr:from>
      <xdr:col>32</xdr:col>
      <xdr:colOff>533400</xdr:colOff>
      <xdr:row>70</xdr:row>
      <xdr:rowOff>19050</xdr:rowOff>
    </xdr:from>
    <xdr:to>
      <xdr:col>40</xdr:col>
      <xdr:colOff>371475</xdr:colOff>
      <xdr:row>74</xdr:row>
      <xdr:rowOff>9524</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8153400" y="13154025"/>
          <a:ext cx="5324475" cy="819149"/>
        </a:xfrm>
        <a:prstGeom prst="wedgeRoundRectCallout">
          <a:avLst>
            <a:gd name="adj1" fmla="val -63859"/>
            <a:gd name="adj2" fmla="val 25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32</xdr:col>
      <xdr:colOff>266700</xdr:colOff>
      <xdr:row>112</xdr:row>
      <xdr:rowOff>76200</xdr:rowOff>
    </xdr:from>
    <xdr:to>
      <xdr:col>39</xdr:col>
      <xdr:colOff>13608</xdr:colOff>
      <xdr:row>116</xdr:row>
      <xdr:rowOff>152401</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6975021" y="20241986"/>
          <a:ext cx="4509408" cy="729344"/>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en-US" altLang="ja-JP" sz="1100"/>
            <a:t>2022-2023</a:t>
          </a:r>
          <a:r>
            <a:rPr kumimoji="1" lang="ja-JP" altLang="en-US" sz="1100"/>
            <a:t>学年授業料の</a:t>
          </a:r>
          <a:r>
            <a:rPr kumimoji="1" lang="en-US" altLang="ja-JP" sz="1100"/>
            <a:t>2022</a:t>
          </a:r>
          <a:r>
            <a:rPr kumimoji="1" lang="ja-JP" altLang="en-US" sz="1100"/>
            <a:t>年度支給額は</a:t>
          </a:r>
          <a:r>
            <a:rPr kumimoji="1" lang="en-US" altLang="ja-JP" sz="1100"/>
            <a:t>1,286,250</a:t>
          </a:r>
          <a:r>
            <a:rPr kumimoji="1" lang="ja-JP" altLang="en-US" sz="1100"/>
            <a:t>円になります。</a:t>
          </a:r>
          <a:endParaRPr kumimoji="1" lang="en-US" altLang="ja-JP" sz="1100"/>
        </a:p>
      </xdr:txBody>
    </xdr:sp>
    <xdr:clientData/>
  </xdr:twoCellAnchor>
  <xdr:twoCellAnchor>
    <xdr:from>
      <xdr:col>14</xdr:col>
      <xdr:colOff>238125</xdr:colOff>
      <xdr:row>63</xdr:row>
      <xdr:rowOff>0</xdr:rowOff>
    </xdr:from>
    <xdr:to>
      <xdr:col>18</xdr:col>
      <xdr:colOff>19050</xdr:colOff>
      <xdr:row>64</xdr:row>
      <xdr:rowOff>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3038475" y="10163175"/>
          <a:ext cx="628650" cy="323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666749</xdr:colOff>
      <xdr:row>65</xdr:row>
      <xdr:rowOff>117118</xdr:rowOff>
    </xdr:from>
    <xdr:to>
      <xdr:col>40</xdr:col>
      <xdr:colOff>466724</xdr:colOff>
      <xdr:row>69</xdr:row>
      <xdr:rowOff>114300</xdr:rowOff>
    </xdr:to>
    <xdr:sp macro="" textlink="">
      <xdr:nvSpPr>
        <xdr:cNvPr id="18" name="角丸四角形吹き出し 12">
          <a:extLst>
            <a:ext uri="{FF2B5EF4-FFF2-40B4-BE49-F238E27FC236}">
              <a16:creationId xmlns:a16="http://schemas.microsoft.com/office/drawing/2014/main" id="{FCABBD86-B4A8-4E5B-B6A8-448B0F9E2E92}"/>
            </a:ext>
          </a:extLst>
        </xdr:cNvPr>
        <xdr:cNvSpPr/>
      </xdr:nvSpPr>
      <xdr:spPr>
        <a:xfrm>
          <a:off x="8286749" y="11880493"/>
          <a:ext cx="5286375" cy="1035407"/>
        </a:xfrm>
        <a:prstGeom prst="wedgeRoundRectCallout">
          <a:avLst>
            <a:gd name="adj1" fmla="val -68884"/>
            <a:gd name="adj2" fmla="val 4997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【2023</a:t>
          </a:r>
          <a:r>
            <a:rPr kumimoji="1" lang="ja-JP" altLang="en-US" sz="1100"/>
            <a:t>年度円換算率</a:t>
          </a:r>
          <a:r>
            <a:rPr kumimoji="1" lang="en-US" altLang="ja-JP" sz="1100"/>
            <a:t>】</a:t>
          </a:r>
        </a:p>
        <a:p>
          <a:pPr algn="l"/>
          <a:r>
            <a:rPr kumimoji="1" lang="ja-JP" altLang="en-US" sz="1100"/>
            <a:t>機構が</a:t>
          </a:r>
          <a:r>
            <a:rPr kumimoji="1" lang="en-US" altLang="ja-JP" sz="1100"/>
            <a:t>2023</a:t>
          </a:r>
          <a:r>
            <a:rPr kumimoji="1" lang="ja-JP" altLang="en-US" sz="1100"/>
            <a:t>年度円換算率を通知後、各自で入力してください。</a:t>
          </a:r>
          <a:r>
            <a:rPr kumimoji="1" lang="en-US" altLang="ja-JP" sz="1100"/>
            <a:t>2023</a:t>
          </a:r>
          <a:r>
            <a:rPr kumimoji="1" lang="ja-JP" altLang="en-US" sz="1100"/>
            <a:t>年度の円換算率については、</a:t>
          </a:r>
          <a:r>
            <a:rPr kumimoji="1" lang="en-US" altLang="ja-JP" sz="1100"/>
            <a:t>2022</a:t>
          </a:r>
          <a:r>
            <a:rPr kumimoji="1" lang="ja-JP" altLang="en-US" sz="1100"/>
            <a:t>年度末に別途通知します。</a:t>
          </a:r>
          <a:endParaRPr kumimoji="1" lang="en-US" altLang="ja-JP" sz="1100"/>
        </a:p>
      </xdr:txBody>
    </xdr:sp>
    <xdr:clientData/>
  </xdr:twoCellAnchor>
  <xdr:twoCellAnchor>
    <xdr:from>
      <xdr:col>32</xdr:col>
      <xdr:colOff>589685</xdr:colOff>
      <xdr:row>56</xdr:row>
      <xdr:rowOff>168729</xdr:rowOff>
    </xdr:from>
    <xdr:to>
      <xdr:col>40</xdr:col>
      <xdr:colOff>495301</xdr:colOff>
      <xdr:row>60</xdr:row>
      <xdr:rowOff>95251</xdr:rowOff>
    </xdr:to>
    <xdr:sp macro="" textlink="">
      <xdr:nvSpPr>
        <xdr:cNvPr id="21" name="角丸四角形吹き出し 20">
          <a:extLst>
            <a:ext uri="{FF2B5EF4-FFF2-40B4-BE49-F238E27FC236}">
              <a16:creationId xmlns:a16="http://schemas.microsoft.com/office/drawing/2014/main" id="{00000000-0008-0000-0100-000007000000}"/>
            </a:ext>
          </a:extLst>
        </xdr:cNvPr>
        <xdr:cNvSpPr/>
      </xdr:nvSpPr>
      <xdr:spPr>
        <a:xfrm>
          <a:off x="8209685" y="10065204"/>
          <a:ext cx="5392016" cy="726622"/>
        </a:xfrm>
        <a:prstGeom prst="wedgeRoundRectCallout">
          <a:avLst>
            <a:gd name="adj1" fmla="val -62603"/>
            <a:gd name="adj2" fmla="val -240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2022-2023</a:t>
          </a:r>
          <a:r>
            <a:rPr kumimoji="1" lang="ja-JP" altLang="en-US" sz="1100"/>
            <a:t>学年授業料の</a:t>
          </a:r>
          <a:r>
            <a:rPr kumimoji="1" lang="en-US" altLang="ja-JP" sz="1100"/>
            <a:t>2023</a:t>
          </a:r>
          <a:r>
            <a:rPr kumimoji="1" lang="ja-JP" altLang="en-US" sz="1100"/>
            <a:t>年度支給額について、</a:t>
          </a:r>
          <a:r>
            <a:rPr kumimoji="1" lang="en-US" altLang="ja-JP" sz="1100"/>
            <a:t>2023</a:t>
          </a:r>
          <a:r>
            <a:rPr kumimoji="1" lang="ja-JP" altLang="en-US" sz="1100"/>
            <a:t>年度に記入してください。</a:t>
          </a:r>
          <a:endParaRPr kumimoji="1" lang="en-US" altLang="ja-JP" sz="1100"/>
        </a:p>
        <a:p>
          <a:pPr algn="l"/>
          <a:r>
            <a:rPr kumimoji="1" lang="en-US" altLang="ja-JP" sz="1100"/>
            <a:t>※2022</a:t>
          </a:r>
          <a:r>
            <a:rPr kumimoji="1" lang="ja-JP" altLang="en-US" sz="1100"/>
            <a:t>年度中はこの欄は使用しません。</a:t>
          </a:r>
          <a:endParaRPr kumimoji="1" lang="en-US" altLang="ja-JP" sz="1100"/>
        </a:p>
      </xdr:txBody>
    </xdr:sp>
    <xdr:clientData/>
  </xdr:twoCellAnchor>
  <xdr:twoCellAnchor>
    <xdr:from>
      <xdr:col>27</xdr:col>
      <xdr:colOff>219075</xdr:colOff>
      <xdr:row>69</xdr:row>
      <xdr:rowOff>0</xdr:rowOff>
    </xdr:from>
    <xdr:to>
      <xdr:col>31</xdr:col>
      <xdr:colOff>28575</xdr:colOff>
      <xdr:row>70</xdr:row>
      <xdr:rowOff>38100</xdr:rowOff>
    </xdr:to>
    <xdr:sp macro="" textlink="">
      <xdr:nvSpPr>
        <xdr:cNvPr id="22" name="角丸四角形 21">
          <a:extLst>
            <a:ext uri="{FF2B5EF4-FFF2-40B4-BE49-F238E27FC236}">
              <a16:creationId xmlns:a16="http://schemas.microsoft.com/office/drawing/2014/main" id="{00000000-0008-0000-0100-000014000000}"/>
            </a:ext>
          </a:extLst>
        </xdr:cNvPr>
        <xdr:cNvSpPr/>
      </xdr:nvSpPr>
      <xdr:spPr>
        <a:xfrm>
          <a:off x="6648450" y="12801600"/>
          <a:ext cx="762000" cy="3714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107952</xdr:colOff>
      <xdr:row>14</xdr:row>
      <xdr:rowOff>80693</xdr:rowOff>
    </xdr:from>
    <xdr:to>
      <xdr:col>3</xdr:col>
      <xdr:colOff>218513</xdr:colOff>
      <xdr:row>16</xdr:row>
      <xdr:rowOff>81295</xdr:rowOff>
    </xdr:to>
    <xdr:sp macro="" textlink="">
      <xdr:nvSpPr>
        <xdr:cNvPr id="23" name="角丸四角形 22"/>
        <xdr:cNvSpPr/>
      </xdr:nvSpPr>
      <xdr:spPr>
        <a:xfrm>
          <a:off x="107952" y="2233343"/>
          <a:ext cx="824936" cy="314927"/>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108858</xdr:colOff>
      <xdr:row>18</xdr:row>
      <xdr:rowOff>13608</xdr:rowOff>
    </xdr:from>
    <xdr:to>
      <xdr:col>31</xdr:col>
      <xdr:colOff>122465</xdr:colOff>
      <xdr:row>19</xdr:row>
      <xdr:rowOff>13608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52608" y="2328183"/>
          <a:ext cx="2517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19</xdr:col>
      <xdr:colOff>9524</xdr:colOff>
      <xdr:row>83</xdr:row>
      <xdr:rowOff>0</xdr:rowOff>
    </xdr:from>
    <xdr:to>
      <xdr:col>27</xdr:col>
      <xdr:colOff>47625</xdr:colOff>
      <xdr:row>87</xdr:row>
      <xdr:rowOff>66675</xdr:rowOff>
    </xdr:to>
    <xdr:sp macro="" textlink="">
      <xdr:nvSpPr>
        <xdr:cNvPr id="4" name="角丸四角形 3">
          <a:extLst>
            <a:ext uri="{FF2B5EF4-FFF2-40B4-BE49-F238E27FC236}">
              <a16:creationId xmlns:a16="http://schemas.microsoft.com/office/drawing/2014/main" id="{00000000-0008-0000-0100-00000A000000}"/>
            </a:ext>
          </a:extLst>
        </xdr:cNvPr>
        <xdr:cNvSpPr/>
      </xdr:nvSpPr>
      <xdr:spPr>
        <a:xfrm>
          <a:off x="4533899" y="15287625"/>
          <a:ext cx="1943101" cy="7905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37</xdr:row>
      <xdr:rowOff>9525</xdr:rowOff>
    </xdr:from>
    <xdr:to>
      <xdr:col>31</xdr:col>
      <xdr:colOff>257175</xdr:colOff>
      <xdr:row>55</xdr:row>
      <xdr:rowOff>0</xdr:rowOff>
    </xdr:to>
    <xdr:sp macro="" textlink="">
      <xdr:nvSpPr>
        <xdr:cNvPr id="5" name="正方形/長方形 4">
          <a:extLst>
            <a:ext uri="{FF2B5EF4-FFF2-40B4-BE49-F238E27FC236}">
              <a16:creationId xmlns:a16="http://schemas.microsoft.com/office/drawing/2014/main" id="{00000000-0008-0000-0100-00000B000000}"/>
            </a:ext>
          </a:extLst>
        </xdr:cNvPr>
        <xdr:cNvSpPr/>
      </xdr:nvSpPr>
      <xdr:spPr>
        <a:xfrm>
          <a:off x="9525" y="5505450"/>
          <a:ext cx="7610475" cy="36385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609598</xdr:colOff>
      <xdr:row>28</xdr:row>
      <xdr:rowOff>38101</xdr:rowOff>
    </xdr:from>
    <xdr:to>
      <xdr:col>42</xdr:col>
      <xdr:colOff>419099</xdr:colOff>
      <xdr:row>48</xdr:row>
      <xdr:rowOff>171451</xdr:rowOff>
    </xdr:to>
    <xdr:sp macro="" textlink="">
      <xdr:nvSpPr>
        <xdr:cNvPr id="6" name="角丸四角形吹き出し 5">
          <a:extLst>
            <a:ext uri="{FF2B5EF4-FFF2-40B4-BE49-F238E27FC236}">
              <a16:creationId xmlns:a16="http://schemas.microsoft.com/office/drawing/2014/main" id="{00000000-0008-0000-0100-000005000000}"/>
            </a:ext>
          </a:extLst>
        </xdr:cNvPr>
        <xdr:cNvSpPr/>
      </xdr:nvSpPr>
      <xdr:spPr>
        <a:xfrm>
          <a:off x="8229598" y="3876676"/>
          <a:ext cx="6667501" cy="4038600"/>
        </a:xfrm>
        <a:prstGeom prst="wedgeRoundRectCallout">
          <a:avLst>
            <a:gd name="adj1" fmla="val -61942"/>
            <a:gd name="adj2" fmla="val 1974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t>2022</a:t>
          </a:r>
          <a:r>
            <a:rPr kumimoji="1" lang="ja-JP" altLang="en-US" sz="1100" b="1"/>
            <a:t>年度に授業料の支給（追給を含む）・返納がある度に必ず更新し、</a:t>
          </a:r>
          <a:r>
            <a:rPr kumimoji="1" lang="en-US" altLang="ja-JP" sz="1100" b="1"/>
            <a:t>2022</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t>【2021-2022</a:t>
          </a:r>
          <a:r>
            <a:rPr kumimoji="1" lang="ja-JP" altLang="en-US" sz="1100"/>
            <a:t>学年（旧学年）</a:t>
          </a:r>
          <a:r>
            <a:rPr kumimoji="1" lang="en-US" altLang="ja-JP" sz="1100"/>
            <a:t>】</a:t>
          </a:r>
        </a:p>
        <a:p>
          <a:pPr algn="l"/>
          <a:r>
            <a:rPr kumimoji="1" lang="en-US" altLang="ja-JP" sz="1100"/>
            <a:t>2021</a:t>
          </a:r>
          <a:r>
            <a:rPr kumimoji="1" lang="ja-JP" altLang="en-US" sz="1100"/>
            <a:t>年度内（</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a:t>
          </a:r>
          <a:r>
            <a:rPr kumimoji="1" lang="ja-JP" altLang="en-US" sz="1100"/>
            <a:t>に始まる学年を指します。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2021</a:t>
          </a:r>
          <a:r>
            <a:rPr kumimoji="1" lang="ja-JP" altLang="en-US" sz="1100" u="sng">
              <a:solidFill>
                <a:srgbClr val="FF0000"/>
              </a:solidFill>
              <a:effectLst/>
              <a:latin typeface="+mn-lt"/>
              <a:ea typeface="+mn-ea"/>
              <a:cs typeface="+mn-cs"/>
            </a:rPr>
            <a:t>年度以前採用者で、</a:t>
          </a:r>
          <a:r>
            <a:rPr kumimoji="1" lang="en-US" altLang="ja-JP" sz="1100" u="sng">
              <a:solidFill>
                <a:srgbClr val="FF0000"/>
              </a:solidFill>
              <a:effectLst/>
              <a:latin typeface="+mn-lt"/>
              <a:ea typeface="+mn-ea"/>
              <a:cs typeface="+mn-cs"/>
            </a:rPr>
            <a:t>2022</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2021-2022</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2022</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※2022</a:t>
          </a:r>
          <a:r>
            <a:rPr kumimoji="1" lang="ja-JP" altLang="en-US" sz="1100" u="none">
              <a:solidFill>
                <a:sysClr val="windowText" lastClr="000000"/>
              </a:solidFill>
              <a:effectLst/>
              <a:latin typeface="+mn-lt"/>
              <a:ea typeface="+mn-ea"/>
              <a:cs typeface="+mn-cs"/>
            </a:rPr>
            <a:t>年４月以降に送金する継続通知に記載の</a:t>
          </a:r>
          <a:r>
            <a:rPr kumimoji="1" lang="en-US" altLang="ja-JP" sz="1100" u="none">
              <a:solidFill>
                <a:sysClr val="windowText" lastClr="000000"/>
              </a:solidFill>
              <a:effectLst/>
              <a:latin typeface="+mn-lt"/>
              <a:ea typeface="+mn-ea"/>
              <a:cs typeface="+mn-cs"/>
            </a:rPr>
            <a:t>2021-2022</a:t>
          </a:r>
          <a:r>
            <a:rPr kumimoji="1" lang="ja-JP" altLang="en-US" sz="1100" u="none">
              <a:solidFill>
                <a:sysClr val="windowText" lastClr="000000"/>
              </a:solidFill>
              <a:effectLst/>
              <a:latin typeface="+mn-lt"/>
              <a:ea typeface="+mn-ea"/>
              <a:cs typeface="+mn-cs"/>
            </a:rPr>
            <a:t>学年授業料の</a:t>
          </a:r>
          <a:r>
            <a:rPr kumimoji="1" lang="en-US" altLang="ja-JP" sz="1100" u="none">
              <a:solidFill>
                <a:sysClr val="windowText" lastClr="000000"/>
              </a:solidFill>
              <a:effectLst/>
              <a:latin typeface="+mn-lt"/>
              <a:ea typeface="+mn-ea"/>
              <a:cs typeface="+mn-cs"/>
            </a:rPr>
            <a:t>2022</a:t>
          </a:r>
          <a:r>
            <a:rPr kumimoji="1" lang="ja-JP" altLang="en-US" sz="1100" u="none">
              <a:solidFill>
                <a:sysClr val="windowText" lastClr="000000"/>
              </a:solidFill>
              <a:effectLst/>
              <a:latin typeface="+mn-lt"/>
              <a:ea typeface="+mn-ea"/>
              <a:cs typeface="+mn-cs"/>
            </a:rPr>
            <a:t>年度支給額を、振込を確認後、必ず記入してください。</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※2022-2023</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2022</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度支給</a:t>
          </a:r>
          <a:r>
            <a:rPr kumimoji="1" lang="ja-JP" altLang="en-US" sz="1100" u="none">
              <a:solidFill>
                <a:sysClr val="windowText" lastClr="000000"/>
              </a:solidFill>
              <a:effectLst/>
              <a:latin typeface="+mn-lt"/>
              <a:ea typeface="+mn-ea"/>
              <a:cs typeface="+mn-cs"/>
            </a:rPr>
            <a:t>額</a:t>
          </a:r>
          <a:r>
            <a:rPr kumimoji="1" lang="ja-JP" altLang="ja-JP" sz="1100" u="none">
              <a:solidFill>
                <a:sysClr val="windowText" lastClr="000000"/>
              </a:solidFill>
              <a:effectLst/>
              <a:latin typeface="+mn-lt"/>
              <a:ea typeface="+mn-ea"/>
              <a:cs typeface="+mn-cs"/>
            </a:rPr>
            <a:t>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※2021-2022</a:t>
          </a:r>
          <a:r>
            <a:rPr kumimoji="1" lang="ja-JP" altLang="en-US" sz="1100" u="sng">
              <a:solidFill>
                <a:sysClr val="windowText" lastClr="000000"/>
              </a:solidFill>
              <a:effectLst/>
              <a:latin typeface="+mn-lt"/>
              <a:ea typeface="+mn-ea"/>
              <a:cs typeface="+mn-cs"/>
            </a:rPr>
            <a:t>学年授業料の追給・返納が発生する場合の申請、及び納付報告は、</a:t>
          </a:r>
          <a:r>
            <a:rPr kumimoji="1" lang="en-US" altLang="ja-JP" sz="1100" u="sng">
              <a:solidFill>
                <a:sysClr val="windowText" lastClr="000000"/>
              </a:solidFill>
              <a:effectLst/>
              <a:latin typeface="+mn-lt"/>
              <a:ea typeface="+mn-ea"/>
              <a:cs typeface="+mn-cs"/>
            </a:rPr>
            <a:t>2021</a:t>
          </a:r>
          <a:r>
            <a:rPr kumimoji="1" lang="ja-JP" altLang="en-US" sz="1100" u="sng">
              <a:solidFill>
                <a:sysClr val="windowText" lastClr="000000"/>
              </a:solidFill>
              <a:effectLst/>
              <a:latin typeface="+mn-lt"/>
              <a:ea typeface="+mn-ea"/>
              <a:cs typeface="+mn-cs"/>
            </a:rPr>
            <a:t>年度の様式で行ってください。本様式では行わないでください。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【2022-2023</a:t>
          </a:r>
          <a:r>
            <a:rPr kumimoji="1" lang="ja-JP" altLang="ja-JP" sz="1100">
              <a:solidFill>
                <a:schemeClr val="dk1"/>
              </a:solidFill>
              <a:effectLst/>
              <a:latin typeface="+mn-lt"/>
              <a:ea typeface="+mn-ea"/>
              <a:cs typeface="+mn-cs"/>
            </a:rPr>
            <a:t>学年（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学年）</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年度内（</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月）に始まる学年を指します。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2022-2023</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r>
            <a:rPr kumimoji="1" lang="en-US" altLang="ja-JP" sz="1100" u="sng">
              <a:solidFill>
                <a:srgbClr val="FF0000"/>
              </a:solidFill>
              <a:effectLst/>
              <a:latin typeface="+mn-lt"/>
              <a:ea typeface="+mn-ea"/>
              <a:cs typeface="+mn-cs"/>
            </a:rPr>
            <a:t>2022</a:t>
          </a:r>
          <a:r>
            <a:rPr kumimoji="1" lang="ja-JP" altLang="ja-JP" sz="1100" u="sng">
              <a:solidFill>
                <a:srgbClr val="FF0000"/>
              </a:solidFill>
              <a:effectLst/>
              <a:latin typeface="+mn-lt"/>
              <a:ea typeface="+mn-ea"/>
              <a:cs typeface="+mn-cs"/>
            </a:rPr>
            <a:t>年度支援開始の場合</a:t>
          </a:r>
          <a:r>
            <a:rPr kumimoji="1" lang="ja-JP" altLang="en-US" sz="1100" u="sng">
              <a:solidFill>
                <a:srgbClr val="FF0000"/>
              </a:solidFill>
              <a:effectLst/>
              <a:latin typeface="+mn-lt"/>
              <a:ea typeface="+mn-ea"/>
              <a:cs typeface="+mn-cs"/>
            </a:rPr>
            <a:t>も</a:t>
          </a:r>
          <a:r>
            <a:rPr kumimoji="1" lang="ja-JP" altLang="ja-JP" sz="1100" u="sng">
              <a:solidFill>
                <a:srgbClr val="FF0000"/>
              </a:solidFill>
              <a:effectLst/>
              <a:latin typeface="+mn-lt"/>
              <a:ea typeface="+mn-ea"/>
              <a:cs typeface="+mn-cs"/>
            </a:rPr>
            <a:t>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656359</xdr:colOff>
      <xdr:row>49</xdr:row>
      <xdr:rowOff>54428</xdr:rowOff>
    </xdr:from>
    <xdr:to>
      <xdr:col>42</xdr:col>
      <xdr:colOff>278946</xdr:colOff>
      <xdr:row>59</xdr:row>
      <xdr:rowOff>66675</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8276359" y="7998278"/>
          <a:ext cx="6480587" cy="1964872"/>
        </a:xfrm>
        <a:prstGeom prst="wedgeRoundRectCallout">
          <a:avLst>
            <a:gd name="adj1" fmla="val -61952"/>
            <a:gd name="adj2" fmla="val -32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大学取りまとめ応募の場合は、取りまとめ大学が派遣学生に授業料を振り込んだ月</a:t>
          </a:r>
          <a:r>
            <a:rPr kumimoji="1" lang="en-US" altLang="ja-JP" sz="1100"/>
            <a:t>/</a:t>
          </a:r>
          <a:r>
            <a:rPr kumimoji="1" lang="ja-JP" altLang="en-US" sz="1100"/>
            <a:t>派遣学生が取りまとめ大学に返納分の授業料を振り込んだ月を記載してください。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プルダウンから選択してください。万が一、</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年度内に支給された</a:t>
          </a:r>
          <a:r>
            <a:rPr kumimoji="1" lang="en-US" altLang="ja-JP" sz="1100">
              <a:solidFill>
                <a:schemeClr val="dk1"/>
              </a:solidFill>
              <a:effectLst/>
              <a:latin typeface="+mn-lt"/>
              <a:ea typeface="+mn-ea"/>
              <a:cs typeface="+mn-cs"/>
            </a:rPr>
            <a:t>2021-2022</a:t>
          </a:r>
          <a:r>
            <a:rPr kumimoji="1" lang="ja-JP" altLang="ja-JP" sz="1100">
              <a:solidFill>
                <a:schemeClr val="dk1"/>
              </a:solidFill>
              <a:effectLst/>
              <a:latin typeface="+mn-lt"/>
              <a:ea typeface="+mn-ea"/>
              <a:cs typeface="+mn-cs"/>
            </a:rPr>
            <a:t>学年分の授業料の返納が</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年度に発生する場合は、「</a:t>
          </a:r>
          <a:r>
            <a:rPr kumimoji="1" lang="en-US" altLang="ja-JP" sz="1100">
              <a:solidFill>
                <a:schemeClr val="dk1"/>
              </a:solidFill>
              <a:effectLst/>
              <a:latin typeface="+mn-lt"/>
              <a:ea typeface="+mn-ea"/>
              <a:cs typeface="+mn-cs"/>
            </a:rPr>
            <a:t>2021-2022</a:t>
          </a:r>
          <a:r>
            <a:rPr kumimoji="1" lang="ja-JP" altLang="ja-JP" sz="1100">
              <a:solidFill>
                <a:schemeClr val="dk1"/>
              </a:solidFill>
              <a:effectLst/>
              <a:latin typeface="+mn-lt"/>
              <a:ea typeface="+mn-ea"/>
              <a:cs typeface="+mn-cs"/>
            </a:rPr>
            <a:t>学年（旧学年）」欄で「</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年度分」を選択してください。</a:t>
          </a:r>
          <a:endParaRPr lang="ja-JP" altLang="ja-JP">
            <a:effectLst/>
          </a:endParaRPr>
        </a:p>
      </xdr:txBody>
    </xdr:sp>
    <xdr:clientData/>
  </xdr:twoCellAnchor>
  <xdr:twoCellAnchor>
    <xdr:from>
      <xdr:col>32</xdr:col>
      <xdr:colOff>646835</xdr:colOff>
      <xdr:row>63</xdr:row>
      <xdr:rowOff>157599</xdr:rowOff>
    </xdr:from>
    <xdr:to>
      <xdr:col>40</xdr:col>
      <xdr:colOff>542924</xdr:colOff>
      <xdr:row>67</xdr:row>
      <xdr:rowOff>38100</xdr:rowOff>
    </xdr:to>
    <xdr:sp macro="" textlink="">
      <xdr:nvSpPr>
        <xdr:cNvPr id="8" name="角丸四角形吹き出し 7">
          <a:extLst>
            <a:ext uri="{FF2B5EF4-FFF2-40B4-BE49-F238E27FC236}">
              <a16:creationId xmlns:a16="http://schemas.microsoft.com/office/drawing/2014/main" id="{00000000-0008-0000-0100-00000D000000}"/>
            </a:ext>
          </a:extLst>
        </xdr:cNvPr>
        <xdr:cNvSpPr/>
      </xdr:nvSpPr>
      <xdr:spPr>
        <a:xfrm>
          <a:off x="8266835" y="10854174"/>
          <a:ext cx="5382489" cy="766326"/>
        </a:xfrm>
        <a:prstGeom prst="wedgeRoundRectCallout">
          <a:avLst>
            <a:gd name="adj1" fmla="val -63450"/>
            <a:gd name="adj2" fmla="val 3154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2022-2023</a:t>
          </a:r>
          <a:r>
            <a:rPr kumimoji="1" lang="ja-JP" altLang="en-US" sz="1100"/>
            <a:t>学年で支援終了かどうかを、プルダウンから必ず選択してください。</a:t>
          </a:r>
          <a:endParaRPr kumimoji="1" lang="en-US" altLang="ja-JP" sz="1100"/>
        </a:p>
      </xdr:txBody>
    </xdr:sp>
    <xdr:clientData/>
  </xdr:twoCellAnchor>
  <xdr:twoCellAnchor>
    <xdr:from>
      <xdr:col>32</xdr:col>
      <xdr:colOff>456334</xdr:colOff>
      <xdr:row>79</xdr:row>
      <xdr:rowOff>95250</xdr:rowOff>
    </xdr:from>
    <xdr:to>
      <xdr:col>40</xdr:col>
      <xdr:colOff>381000</xdr:colOff>
      <xdr:row>85</xdr:row>
      <xdr:rowOff>28575</xdr:rowOff>
    </xdr:to>
    <xdr:sp macro="" textlink="">
      <xdr:nvSpPr>
        <xdr:cNvPr id="9" name="角丸四角形吹き出し 8">
          <a:extLst>
            <a:ext uri="{FF2B5EF4-FFF2-40B4-BE49-F238E27FC236}">
              <a16:creationId xmlns:a16="http://schemas.microsoft.com/office/drawing/2014/main" id="{00000000-0008-0000-0100-00000E000000}"/>
            </a:ext>
          </a:extLst>
        </xdr:cNvPr>
        <xdr:cNvSpPr/>
      </xdr:nvSpPr>
      <xdr:spPr>
        <a:xfrm>
          <a:off x="8076334" y="14744700"/>
          <a:ext cx="5411066" cy="933450"/>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533400</xdr:colOff>
      <xdr:row>73</xdr:row>
      <xdr:rowOff>19050</xdr:rowOff>
    </xdr:from>
    <xdr:to>
      <xdr:col>40</xdr:col>
      <xdr:colOff>371475</xdr:colOff>
      <xdr:row>77</xdr:row>
      <xdr:rowOff>9524</xdr:rowOff>
    </xdr:to>
    <xdr:sp macro="" textlink="">
      <xdr:nvSpPr>
        <xdr:cNvPr id="12" name="角丸四角形吹き出し 11">
          <a:extLst>
            <a:ext uri="{FF2B5EF4-FFF2-40B4-BE49-F238E27FC236}">
              <a16:creationId xmlns:a16="http://schemas.microsoft.com/office/drawing/2014/main" id="{00000000-0008-0000-0100-000011000000}"/>
            </a:ext>
          </a:extLst>
        </xdr:cNvPr>
        <xdr:cNvSpPr/>
      </xdr:nvSpPr>
      <xdr:spPr>
        <a:xfrm>
          <a:off x="8153400" y="13154025"/>
          <a:ext cx="5324475" cy="819149"/>
        </a:xfrm>
        <a:prstGeom prst="wedgeRoundRectCallout">
          <a:avLst>
            <a:gd name="adj1" fmla="val -63859"/>
            <a:gd name="adj2" fmla="val 25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14</xdr:col>
      <xdr:colOff>238125</xdr:colOff>
      <xdr:row>66</xdr:row>
      <xdr:rowOff>0</xdr:rowOff>
    </xdr:from>
    <xdr:to>
      <xdr:col>18</xdr:col>
      <xdr:colOff>19050</xdr:colOff>
      <xdr:row>67</xdr:row>
      <xdr:rowOff>0</xdr:rowOff>
    </xdr:to>
    <xdr:sp macro="" textlink="">
      <xdr:nvSpPr>
        <xdr:cNvPr id="14" name="角丸四角形 13">
          <a:extLst>
            <a:ext uri="{FF2B5EF4-FFF2-40B4-BE49-F238E27FC236}">
              <a16:creationId xmlns:a16="http://schemas.microsoft.com/office/drawing/2014/main" id="{00000000-0008-0000-0100-000014000000}"/>
            </a:ext>
          </a:extLst>
        </xdr:cNvPr>
        <xdr:cNvSpPr/>
      </xdr:nvSpPr>
      <xdr:spPr>
        <a:xfrm>
          <a:off x="3571875" y="11344275"/>
          <a:ext cx="733425" cy="23812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666749</xdr:colOff>
      <xdr:row>67</xdr:row>
      <xdr:rowOff>123825</xdr:rowOff>
    </xdr:from>
    <xdr:to>
      <xdr:col>40</xdr:col>
      <xdr:colOff>466724</xdr:colOff>
      <xdr:row>72</xdr:row>
      <xdr:rowOff>190500</xdr:rowOff>
    </xdr:to>
    <xdr:sp macro="" textlink="">
      <xdr:nvSpPr>
        <xdr:cNvPr id="15" name="角丸四角形吹き出し 12">
          <a:extLst>
            <a:ext uri="{FF2B5EF4-FFF2-40B4-BE49-F238E27FC236}">
              <a16:creationId xmlns:a16="http://schemas.microsoft.com/office/drawing/2014/main" id="{FCABBD86-B4A8-4E5B-B6A8-448B0F9E2E92}"/>
            </a:ext>
          </a:extLst>
        </xdr:cNvPr>
        <xdr:cNvSpPr/>
      </xdr:nvSpPr>
      <xdr:spPr>
        <a:xfrm>
          <a:off x="8286749" y="12163425"/>
          <a:ext cx="5286375" cy="1285875"/>
        </a:xfrm>
        <a:prstGeom prst="wedgeRoundRectCallout">
          <a:avLst>
            <a:gd name="adj1" fmla="val -66361"/>
            <a:gd name="adj2" fmla="val 4405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【2023</a:t>
          </a:r>
          <a:r>
            <a:rPr kumimoji="1" lang="ja-JP" altLang="en-US" sz="1100"/>
            <a:t>年度円換算率</a:t>
          </a:r>
          <a:r>
            <a:rPr kumimoji="1" lang="en-US" altLang="ja-JP" sz="1100"/>
            <a:t>】</a:t>
          </a:r>
        </a:p>
        <a:p>
          <a:pPr algn="l"/>
          <a:r>
            <a:rPr kumimoji="1" lang="ja-JP" altLang="en-US" sz="1100" u="sng"/>
            <a:t>機構が</a:t>
          </a:r>
          <a:r>
            <a:rPr kumimoji="1" lang="en-US" altLang="ja-JP" sz="1100" u="sng"/>
            <a:t>2023</a:t>
          </a:r>
          <a:r>
            <a:rPr kumimoji="1" lang="ja-JP" altLang="en-US" sz="1100" u="sng"/>
            <a:t>年度円換算率を通知後、各自で入力してください。入力すると、</a:t>
          </a:r>
          <a:r>
            <a:rPr kumimoji="1" lang="en-US" altLang="ja-JP" sz="1100" u="sng"/>
            <a:t>2022-2023</a:t>
          </a:r>
          <a:r>
            <a:rPr kumimoji="1" lang="ja-JP" altLang="en-US" sz="1100" u="sng"/>
            <a:t>学年授業料の</a:t>
          </a:r>
          <a:r>
            <a:rPr kumimoji="1" lang="en-US" altLang="ja-JP" sz="1100" u="sng"/>
            <a:t>2023</a:t>
          </a:r>
          <a:r>
            <a:rPr kumimoji="1" lang="ja-JP" altLang="en-US" sz="1100" u="sng"/>
            <a:t>年度支給額が（年度上限調整前）が算出されます。</a:t>
          </a:r>
          <a:r>
            <a:rPr kumimoji="1" lang="en-US" altLang="ja-JP" sz="1100"/>
            <a:t>2023</a:t>
          </a:r>
          <a:r>
            <a:rPr kumimoji="1" lang="ja-JP" altLang="en-US" sz="1100"/>
            <a:t>年度の円換算率については、</a:t>
          </a:r>
          <a:r>
            <a:rPr kumimoji="1" lang="en-US" altLang="ja-JP" sz="1100"/>
            <a:t>2022</a:t>
          </a:r>
          <a:r>
            <a:rPr kumimoji="1" lang="ja-JP" altLang="en-US" sz="1100"/>
            <a:t>年度末に別途通知します。</a:t>
          </a:r>
          <a:endParaRPr kumimoji="1" lang="en-US" altLang="ja-JP" sz="1100"/>
        </a:p>
      </xdr:txBody>
    </xdr:sp>
    <xdr:clientData/>
  </xdr:twoCellAnchor>
  <xdr:twoCellAnchor>
    <xdr:from>
      <xdr:col>32</xdr:col>
      <xdr:colOff>589685</xdr:colOff>
      <xdr:row>59</xdr:row>
      <xdr:rowOff>168729</xdr:rowOff>
    </xdr:from>
    <xdr:to>
      <xdr:col>40</xdr:col>
      <xdr:colOff>495301</xdr:colOff>
      <xdr:row>63</xdr:row>
      <xdr:rowOff>95251</xdr:rowOff>
    </xdr:to>
    <xdr:sp macro="" textlink="">
      <xdr:nvSpPr>
        <xdr:cNvPr id="16" name="角丸四角形吹き出し 15">
          <a:extLst>
            <a:ext uri="{FF2B5EF4-FFF2-40B4-BE49-F238E27FC236}">
              <a16:creationId xmlns:a16="http://schemas.microsoft.com/office/drawing/2014/main" id="{00000000-0008-0000-0100-000007000000}"/>
            </a:ext>
          </a:extLst>
        </xdr:cNvPr>
        <xdr:cNvSpPr/>
      </xdr:nvSpPr>
      <xdr:spPr>
        <a:xfrm>
          <a:off x="8209685" y="10065204"/>
          <a:ext cx="5392016" cy="726622"/>
        </a:xfrm>
        <a:prstGeom prst="wedgeRoundRectCallout">
          <a:avLst>
            <a:gd name="adj1" fmla="val -62603"/>
            <a:gd name="adj2" fmla="val -240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2022-2023</a:t>
          </a:r>
          <a:r>
            <a:rPr kumimoji="1" lang="ja-JP" altLang="en-US" sz="1100"/>
            <a:t>学年授業料の</a:t>
          </a:r>
          <a:r>
            <a:rPr kumimoji="1" lang="en-US" altLang="ja-JP" sz="1100"/>
            <a:t>2023</a:t>
          </a:r>
          <a:r>
            <a:rPr kumimoji="1" lang="ja-JP" altLang="en-US" sz="1100"/>
            <a:t>年度支給額について、</a:t>
          </a:r>
          <a:r>
            <a:rPr kumimoji="1" lang="en-US" altLang="ja-JP" sz="1100"/>
            <a:t>2023</a:t>
          </a:r>
          <a:r>
            <a:rPr kumimoji="1" lang="ja-JP" altLang="en-US" sz="1100"/>
            <a:t>年度に記入してください。</a:t>
          </a:r>
          <a:endParaRPr kumimoji="1" lang="en-US" altLang="ja-JP" sz="1100"/>
        </a:p>
        <a:p>
          <a:pPr algn="l"/>
          <a:r>
            <a:rPr kumimoji="1" lang="en-US" altLang="ja-JP" sz="1100"/>
            <a:t>※2022</a:t>
          </a:r>
          <a:r>
            <a:rPr kumimoji="1" lang="ja-JP" altLang="en-US" sz="1100"/>
            <a:t>年度中はこの欄は使用しません。</a:t>
          </a:r>
          <a:endParaRPr kumimoji="1" lang="en-US" altLang="ja-JP" sz="1100"/>
        </a:p>
      </xdr:txBody>
    </xdr:sp>
    <xdr:clientData/>
  </xdr:twoCellAnchor>
  <xdr:twoCellAnchor>
    <xdr:from>
      <xdr:col>27</xdr:col>
      <xdr:colOff>219075</xdr:colOff>
      <xdr:row>72</xdr:row>
      <xdr:rowOff>0</xdr:rowOff>
    </xdr:from>
    <xdr:to>
      <xdr:col>31</xdr:col>
      <xdr:colOff>28575</xdr:colOff>
      <xdr:row>73</xdr:row>
      <xdr:rowOff>38100</xdr:rowOff>
    </xdr:to>
    <xdr:sp macro="" textlink="">
      <xdr:nvSpPr>
        <xdr:cNvPr id="17" name="角丸四角形 16">
          <a:extLst>
            <a:ext uri="{FF2B5EF4-FFF2-40B4-BE49-F238E27FC236}">
              <a16:creationId xmlns:a16="http://schemas.microsoft.com/office/drawing/2014/main" id="{00000000-0008-0000-0100-000014000000}"/>
            </a:ext>
          </a:extLst>
        </xdr:cNvPr>
        <xdr:cNvSpPr/>
      </xdr:nvSpPr>
      <xdr:spPr>
        <a:xfrm>
          <a:off x="6648450" y="12801600"/>
          <a:ext cx="762000" cy="3714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466725</xdr:colOff>
      <xdr:row>104</xdr:row>
      <xdr:rowOff>85725</xdr:rowOff>
    </xdr:from>
    <xdr:to>
      <xdr:col>39</xdr:col>
      <xdr:colOff>427017</xdr:colOff>
      <xdr:row>109</xdr:row>
      <xdr:rowOff>177512</xdr:rowOff>
    </xdr:to>
    <xdr:sp macro="" textlink="">
      <xdr:nvSpPr>
        <xdr:cNvPr id="19" name="角丸四角形吹き出し 18">
          <a:extLst>
            <a:ext uri="{FF2B5EF4-FFF2-40B4-BE49-F238E27FC236}">
              <a16:creationId xmlns:a16="http://schemas.microsoft.com/office/drawing/2014/main" id="{00000000-0008-0000-0200-000003000000}"/>
            </a:ext>
          </a:extLst>
        </xdr:cNvPr>
        <xdr:cNvSpPr/>
      </xdr:nvSpPr>
      <xdr:spPr>
        <a:xfrm>
          <a:off x="8086725" y="19573875"/>
          <a:ext cx="4760892" cy="996662"/>
        </a:xfrm>
        <a:prstGeom prst="wedgeRoundRectCallout">
          <a:avLst>
            <a:gd name="adj1" fmla="val -60700"/>
            <a:gd name="adj2" fmla="val -3709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原則、年度内授業料の確定は、概算申請後１回としてください。やむを得ず変更になった場合は、③で確定後の変更をしてください。</a:t>
          </a:r>
          <a:endParaRPr kumimoji="1" lang="en-US" altLang="ja-JP" sz="1100"/>
        </a:p>
      </xdr:txBody>
    </xdr:sp>
    <xdr:clientData/>
  </xdr:twoCellAnchor>
  <xdr:twoCellAnchor>
    <xdr:from>
      <xdr:col>32</xdr:col>
      <xdr:colOff>581025</xdr:colOff>
      <xdr:row>112</xdr:row>
      <xdr:rowOff>161925</xdr:rowOff>
    </xdr:from>
    <xdr:to>
      <xdr:col>41</xdr:col>
      <xdr:colOff>352425</xdr:colOff>
      <xdr:row>120</xdr:row>
      <xdr:rowOff>228600</xdr:rowOff>
    </xdr:to>
    <xdr:sp macro="" textlink="">
      <xdr:nvSpPr>
        <xdr:cNvPr id="20" name="角丸四角形吹き出し 19">
          <a:extLst>
            <a:ext uri="{FF2B5EF4-FFF2-40B4-BE49-F238E27FC236}">
              <a16:creationId xmlns:a16="http://schemas.microsoft.com/office/drawing/2014/main" id="{00000000-0008-0000-0200-00000F000000}"/>
            </a:ext>
          </a:extLst>
        </xdr:cNvPr>
        <xdr:cNvSpPr/>
      </xdr:nvSpPr>
      <xdr:spPr>
        <a:xfrm>
          <a:off x="8201025" y="21135975"/>
          <a:ext cx="5943600" cy="1790700"/>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en-US" altLang="ja-JP" sz="1100"/>
            <a:t>2022-2023</a:t>
          </a:r>
          <a:r>
            <a:rPr kumimoji="1" lang="ja-JP" altLang="en-US" sz="1100"/>
            <a:t>学年授業料の最終的な</a:t>
          </a:r>
          <a:r>
            <a:rPr kumimoji="1" lang="en-US" altLang="ja-JP" sz="1100"/>
            <a:t>2022</a:t>
          </a:r>
          <a:r>
            <a:rPr kumimoji="1" lang="ja-JP" altLang="en-US" sz="1100"/>
            <a:t>年度支給額は</a:t>
          </a:r>
          <a:r>
            <a:rPr kumimoji="1" lang="en-US" altLang="ja-JP" sz="1100"/>
            <a:t>943,250</a:t>
          </a:r>
          <a:r>
            <a:rPr kumimoji="1" lang="ja-JP" altLang="en-US" sz="1100"/>
            <a:t>円になります。</a:t>
          </a:r>
          <a:endParaRPr kumimoji="1" lang="en-US" altLang="ja-JP" sz="1100"/>
        </a:p>
        <a:p>
          <a:pPr algn="l"/>
          <a:endParaRPr kumimoji="1" lang="en-US" altLang="ja-JP" sz="1100"/>
        </a:p>
        <a:p>
          <a:pPr algn="l"/>
          <a:r>
            <a:rPr kumimoji="1" lang="ja-JP" altLang="en-US" sz="1100"/>
            <a:t>支給済の</a:t>
          </a:r>
          <a:r>
            <a:rPr kumimoji="1" lang="en-US" altLang="ja-JP" sz="1100"/>
            <a:t>2022‐2023</a:t>
          </a:r>
          <a:r>
            <a:rPr kumimoji="1" lang="ja-JP" altLang="en-US" sz="1100"/>
            <a:t>学年授業料の</a:t>
          </a:r>
          <a:r>
            <a:rPr kumimoji="1" lang="en-US" altLang="ja-JP" sz="1100"/>
            <a:t>2022</a:t>
          </a:r>
          <a:r>
            <a:rPr kumimoji="1" lang="ja-JP" altLang="en-US" sz="1100"/>
            <a:t>年度支給額</a:t>
          </a:r>
          <a:r>
            <a:rPr kumimoji="1" lang="en-US" altLang="ja-JP" sz="1100"/>
            <a:t>1,371,999</a:t>
          </a:r>
          <a:r>
            <a:rPr kumimoji="1" lang="ja-JP" altLang="en-US" sz="1100"/>
            <a:t>円（当初支給額</a:t>
          </a:r>
          <a:r>
            <a:rPr kumimoji="1" lang="en-US" altLang="ja-JP" sz="1100"/>
            <a:t>1,286,250</a:t>
          </a:r>
          <a:r>
            <a:rPr kumimoji="1" lang="ja-JP" altLang="en-US" sz="1100"/>
            <a:t>円＋追給額</a:t>
          </a:r>
          <a:r>
            <a:rPr kumimoji="1" lang="en-US" altLang="ja-JP" sz="1100"/>
            <a:t>85,749</a:t>
          </a:r>
          <a:r>
            <a:rPr kumimoji="1" lang="ja-JP" altLang="en-US" sz="1100"/>
            <a:t>円）と、今回申請により確定した</a:t>
          </a:r>
          <a:r>
            <a:rPr kumimoji="1" lang="en-US" altLang="ja-JP" sz="1100"/>
            <a:t>2022</a:t>
          </a:r>
          <a:r>
            <a:rPr kumimoji="1" lang="ja-JP" altLang="en-US" sz="1100"/>
            <a:t>年度支給額</a:t>
          </a:r>
          <a:r>
            <a:rPr kumimoji="1" lang="en-US" altLang="ja-JP" sz="1100"/>
            <a:t>943,250</a:t>
          </a:r>
          <a:r>
            <a:rPr kumimoji="1" lang="ja-JP" altLang="en-US" sz="1100"/>
            <a:t>円の差額の</a:t>
          </a:r>
          <a:r>
            <a:rPr kumimoji="1" lang="en-US" altLang="ja-JP" sz="1100"/>
            <a:t>428,749</a:t>
          </a:r>
          <a:r>
            <a:rPr kumimoji="1" lang="ja-JP" altLang="en-US" sz="1100"/>
            <a:t>円が、今回の返納額となります。</a:t>
          </a:r>
          <a:endParaRPr kumimoji="1" lang="en-US" altLang="ja-JP" sz="1100"/>
        </a:p>
      </xdr:txBody>
    </xdr:sp>
    <xdr:clientData/>
  </xdr:twoCellAnchor>
  <xdr:twoCellAnchor>
    <xdr:from>
      <xdr:col>32</xdr:col>
      <xdr:colOff>447675</xdr:colOff>
      <xdr:row>124</xdr:row>
      <xdr:rowOff>314325</xdr:rowOff>
    </xdr:from>
    <xdr:to>
      <xdr:col>39</xdr:col>
      <xdr:colOff>407967</xdr:colOff>
      <xdr:row>129</xdr:row>
      <xdr:rowOff>9525</xdr:rowOff>
    </xdr:to>
    <xdr:sp macro="" textlink="">
      <xdr:nvSpPr>
        <xdr:cNvPr id="21" name="角丸四角形吹き出し 20">
          <a:extLst>
            <a:ext uri="{FF2B5EF4-FFF2-40B4-BE49-F238E27FC236}">
              <a16:creationId xmlns:a16="http://schemas.microsoft.com/office/drawing/2014/main" id="{00000000-0008-0000-0200-000003000000}"/>
            </a:ext>
          </a:extLst>
        </xdr:cNvPr>
        <xdr:cNvSpPr/>
      </xdr:nvSpPr>
      <xdr:spPr>
        <a:xfrm>
          <a:off x="8067675" y="24003000"/>
          <a:ext cx="4760892" cy="771525"/>
        </a:xfrm>
        <a:prstGeom prst="wedgeRoundRectCallout">
          <a:avLst>
            <a:gd name="adj1" fmla="val -60100"/>
            <a:gd name="adj2" fmla="val -2466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「納付残額」が０円になるまで報告が必要です。</a:t>
          </a:r>
          <a:endParaRPr kumimoji="1" lang="en-US" altLang="ja-JP" sz="1100"/>
        </a:p>
      </xdr:txBody>
    </xdr:sp>
    <xdr:clientData/>
  </xdr:twoCellAnchor>
  <xdr:twoCellAnchor>
    <xdr:from>
      <xdr:col>0</xdr:col>
      <xdr:colOff>95250</xdr:colOff>
      <xdr:row>17</xdr:row>
      <xdr:rowOff>95250</xdr:rowOff>
    </xdr:from>
    <xdr:to>
      <xdr:col>3</xdr:col>
      <xdr:colOff>205811</xdr:colOff>
      <xdr:row>19</xdr:row>
      <xdr:rowOff>95852</xdr:rowOff>
    </xdr:to>
    <xdr:sp macro="" textlink="">
      <xdr:nvSpPr>
        <xdr:cNvPr id="22" name="角丸四角形 21"/>
        <xdr:cNvSpPr/>
      </xdr:nvSpPr>
      <xdr:spPr>
        <a:xfrm>
          <a:off x="95250" y="2705100"/>
          <a:ext cx="824936" cy="314927"/>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xdr:col>
      <xdr:colOff>38100</xdr:colOff>
      <xdr:row>75</xdr:row>
      <xdr:rowOff>38100</xdr:rowOff>
    </xdr:from>
    <xdr:to>
      <xdr:col>5</xdr:col>
      <xdr:colOff>228600</xdr:colOff>
      <xdr:row>78</xdr:row>
      <xdr:rowOff>238125</xdr:rowOff>
    </xdr:to>
    <xdr:sp macro="" textlink="">
      <xdr:nvSpPr>
        <xdr:cNvPr id="23" name="角丸四角形 22">
          <a:extLst>
            <a:ext uri="{FF2B5EF4-FFF2-40B4-BE49-F238E27FC236}">
              <a16:creationId xmlns:a16="http://schemas.microsoft.com/office/drawing/2014/main" id="{00000000-0008-0000-0100-000008000000}"/>
            </a:ext>
          </a:extLst>
        </xdr:cNvPr>
        <xdr:cNvSpPr/>
      </xdr:nvSpPr>
      <xdr:spPr>
        <a:xfrm>
          <a:off x="276225" y="13630275"/>
          <a:ext cx="1143000" cy="10096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108858</xdr:colOff>
      <xdr:row>1</xdr:row>
      <xdr:rowOff>13608</xdr:rowOff>
    </xdr:from>
    <xdr:to>
      <xdr:col>31</xdr:col>
      <xdr:colOff>122465</xdr:colOff>
      <xdr:row>2</xdr:row>
      <xdr:rowOff>13608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52608" y="2785383"/>
          <a:ext cx="2517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45894</xdr:colOff>
      <xdr:row>26</xdr:row>
      <xdr:rowOff>85725</xdr:rowOff>
    </xdr:from>
    <xdr:to>
      <xdr:col>31</xdr:col>
      <xdr:colOff>123825</xdr:colOff>
      <xdr:row>48</xdr:row>
      <xdr:rowOff>9525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5894" y="4895850"/>
          <a:ext cx="6326331" cy="327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a:solidFill>
                <a:schemeClr val="dk1"/>
              </a:solidFill>
              <a:effectLst/>
              <a:latin typeface="+mn-lt"/>
              <a:ea typeface="+mn-ea"/>
              <a:cs typeface="+mn-cs"/>
            </a:rPr>
            <a:t>以下を必ず確認し、請求書の該当箇所にハイライトをし、和訳を付してください。</a:t>
          </a:r>
          <a:r>
            <a:rPr lang="ja-JP" altLang="en-US" sz="1000"/>
            <a:t> </a:t>
          </a:r>
          <a:endParaRPr lang="en-US" altLang="ja-JP" sz="1000"/>
        </a:p>
        <a:p>
          <a:r>
            <a:rPr lang="en-US" altLang="ja-JP" sz="1000" b="1" i="0" u="none" strike="noStrike">
              <a:solidFill>
                <a:schemeClr val="dk1"/>
              </a:solidFill>
              <a:effectLst/>
              <a:latin typeface="+mn-lt"/>
              <a:ea typeface="+mn-ea"/>
              <a:cs typeface="+mn-cs"/>
            </a:rPr>
            <a:t>【</a:t>
          </a:r>
          <a:r>
            <a:rPr lang="ja-JP" altLang="en-US" sz="1000" b="1" i="0" u="none" strike="noStrike">
              <a:solidFill>
                <a:schemeClr val="dk1"/>
              </a:solidFill>
              <a:effectLst/>
              <a:latin typeface="+mn-lt"/>
              <a:ea typeface="+mn-ea"/>
              <a:cs typeface="+mn-cs"/>
            </a:rPr>
            <a:t>請求書確認項目</a:t>
          </a:r>
          <a:r>
            <a:rPr lang="en-US" altLang="ja-JP" sz="1000" b="1" i="0" u="none" strike="noStrike">
              <a:solidFill>
                <a:schemeClr val="dk1"/>
              </a:solidFill>
              <a:effectLst/>
              <a:latin typeface="+mn-lt"/>
              <a:ea typeface="+mn-ea"/>
              <a:cs typeface="+mn-cs"/>
            </a:rPr>
            <a:t>】</a:t>
          </a:r>
          <a:r>
            <a:rPr lang="ja-JP" altLang="en-US" sz="1000"/>
            <a:t> </a:t>
          </a:r>
          <a:endParaRPr lang="en-US" altLang="ja-JP" sz="1000"/>
        </a:p>
        <a:p>
          <a:r>
            <a:rPr lang="ja-JP" altLang="en-US" sz="1000" b="1" i="0" u="none" strike="noStrike">
              <a:solidFill>
                <a:schemeClr val="dk1"/>
              </a:solidFill>
              <a:effectLst/>
              <a:latin typeface="+mn-lt"/>
              <a:ea typeface="+mn-ea"/>
              <a:cs typeface="+mn-cs"/>
            </a:rPr>
            <a:t>① 留学先大学が発行したものである</a:t>
          </a:r>
          <a:r>
            <a:rPr lang="ja-JP" altLang="en-US" sz="1000"/>
            <a:t> </a:t>
          </a:r>
          <a:endParaRPr lang="en-US" altLang="ja-JP" sz="1000"/>
        </a:p>
        <a:p>
          <a:r>
            <a:rPr lang="ja-JP" altLang="en-US" sz="1000" b="0" i="0" u="none" strike="noStrike">
              <a:solidFill>
                <a:schemeClr val="dk1"/>
              </a:solidFill>
              <a:effectLst/>
              <a:latin typeface="+mn-lt"/>
              <a:ea typeface="+mn-ea"/>
              <a:cs typeface="+mn-cs"/>
            </a:rPr>
            <a:t>　　・レターヘッド、担当者名・サイン、学校印などで、留学先大学名が確認できる。</a:t>
          </a:r>
          <a:endParaRPr lang="en-US" altLang="ja-JP" sz="1000"/>
        </a:p>
        <a:p>
          <a:r>
            <a:rPr lang="ja-JP" altLang="en-US" sz="1000" b="1" i="0" u="none" strike="noStrike">
              <a:solidFill>
                <a:schemeClr val="dk1"/>
              </a:solidFill>
              <a:effectLst/>
              <a:latin typeface="+mn-lt"/>
              <a:ea typeface="+mn-ea"/>
              <a:cs typeface="+mn-cs"/>
            </a:rPr>
            <a:t>② 正式な請求書である</a:t>
          </a:r>
          <a:r>
            <a:rPr lang="ja-JP" altLang="en-US" sz="1000"/>
            <a:t> </a:t>
          </a:r>
          <a:endParaRPr lang="en-US" altLang="ja-JP" sz="1000"/>
        </a:p>
        <a:p>
          <a:r>
            <a:rPr lang="ja-JP" altLang="en-US" sz="1000" b="0" i="0">
              <a:solidFill>
                <a:schemeClr val="dk1"/>
              </a:solidFill>
              <a:effectLst/>
              <a:latin typeface="+mn-lt"/>
              <a:ea typeface="+mn-ea"/>
              <a:cs typeface="+mn-cs"/>
            </a:rPr>
            <a:t>　・発行日や請求日が確認できる。　</a:t>
          </a:r>
          <a:endParaRPr lang="en-US" altLang="ja-JP" sz="1000" b="0" i="0">
            <a:solidFill>
              <a:schemeClr val="dk1"/>
            </a:solidFill>
            <a:effectLst/>
            <a:latin typeface="+mn-lt"/>
            <a:ea typeface="+mn-ea"/>
            <a:cs typeface="+mn-cs"/>
          </a:endParaRPr>
        </a:p>
        <a:p>
          <a:r>
            <a:rPr lang="ja-JP" altLang="en-US"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学期ごとに請求される場合、何学年のどの学期にかかる請求書であるか確認できる。</a:t>
          </a:r>
          <a:endParaRPr lang="en-US" altLang="ja-JP" sz="1000" b="0" i="0">
            <a:solidFill>
              <a:schemeClr val="dk1"/>
            </a:solidFill>
            <a:effectLst/>
            <a:latin typeface="+mn-lt"/>
            <a:ea typeface="+mn-ea"/>
            <a:cs typeface="+mn-cs"/>
          </a:endParaRPr>
        </a:p>
        <a:p>
          <a:r>
            <a:rPr lang="ja-JP" altLang="en-US" sz="1000" b="0" i="0" u="none" strike="noStrike" baseline="0">
              <a:solidFill>
                <a:schemeClr val="dk1"/>
              </a:solidFill>
              <a:effectLst/>
              <a:latin typeface="+mn-lt"/>
              <a:ea typeface="+mn-ea"/>
              <a:cs typeface="+mn-cs"/>
            </a:rPr>
            <a:t>　　・</a:t>
          </a:r>
          <a:r>
            <a:rPr lang="ja-JP" altLang="en-US" sz="1000" b="0" i="0" u="none" strike="noStrike">
              <a:solidFill>
                <a:schemeClr val="dk1"/>
              </a:solidFill>
              <a:effectLst/>
              <a:latin typeface="+mn-lt"/>
              <a:ea typeface="+mn-ea"/>
              <a:cs typeface="+mn-cs"/>
            </a:rPr>
            <a:t>請求書が発行されない場合、最終的な支払額が示された書類を提出してください。</a:t>
          </a:r>
          <a:endParaRPr lang="en-US" altLang="ja-JP" sz="10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領収書（様式</a:t>
          </a:r>
          <a:r>
            <a:rPr lang="en-US" altLang="ja-JP" sz="1000" b="0" i="0">
              <a:solidFill>
                <a:schemeClr val="dk1"/>
              </a:solidFill>
              <a:effectLst/>
              <a:latin typeface="+mn-lt"/>
              <a:ea typeface="+mn-ea"/>
              <a:cs typeface="+mn-cs"/>
            </a:rPr>
            <a:t>4-4</a:t>
          </a:r>
          <a:r>
            <a:rPr lang="ja-JP" altLang="ja-JP" sz="1000" b="0" i="0">
              <a:solidFill>
                <a:schemeClr val="dk1"/>
              </a:solidFill>
              <a:effectLst/>
              <a:latin typeface="+mn-lt"/>
              <a:ea typeface="+mn-ea"/>
              <a:cs typeface="+mn-cs"/>
            </a:rPr>
            <a:t>）と同じでも構いません</a:t>
          </a:r>
          <a:r>
            <a:rPr lang="ja-JP" altLang="en-US"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その場合は根拠書類に「請求書兼領収書」と記載してください。</a:t>
          </a:r>
          <a:endParaRPr lang="ja-JP" altLang="ja-JP" sz="1000">
            <a:effectLst/>
          </a:endParaRPr>
        </a:p>
        <a:p>
          <a:r>
            <a:rPr lang="ja-JP" altLang="en-US" sz="1000" b="1" i="0" u="none" strike="noStrike">
              <a:solidFill>
                <a:schemeClr val="dk1"/>
              </a:solidFill>
              <a:effectLst/>
              <a:latin typeface="+mn-lt"/>
              <a:ea typeface="+mn-ea"/>
              <a:cs typeface="+mn-cs"/>
            </a:rPr>
            <a:t>③ 申請者本人（派遣学生）宛ての請求書である（氏名の記載がある）</a:t>
          </a:r>
          <a:r>
            <a:rPr lang="ja-JP" altLang="en-US" sz="1000"/>
            <a:t> </a:t>
          </a:r>
          <a:endParaRPr lang="en-US" altLang="ja-JP" sz="1000" b="0" i="0" u="none" strike="noStrike">
            <a:solidFill>
              <a:schemeClr val="dk1"/>
            </a:solidFill>
            <a:effectLst/>
            <a:latin typeface="+mn-lt"/>
            <a:ea typeface="+mn-ea"/>
            <a:cs typeface="+mn-cs"/>
          </a:endParaRPr>
        </a:p>
        <a:p>
          <a:r>
            <a:rPr lang="ja-JP" altLang="en-US" sz="1000" b="1" i="0" u="none" strike="noStrike">
              <a:solidFill>
                <a:schemeClr val="dk1"/>
              </a:solidFill>
              <a:effectLst/>
              <a:latin typeface="+mn-lt"/>
              <a:ea typeface="+mn-ea"/>
              <a:cs typeface="+mn-cs"/>
            </a:rPr>
            <a:t>④本制度の支給対象の費目が請求書の内訳で確認できる</a:t>
          </a:r>
          <a:endParaRPr lang="en-US" altLang="ja-JP" sz="1000" b="1" i="0" u="none" strike="noStrike">
            <a:solidFill>
              <a:schemeClr val="dk1"/>
            </a:solidFill>
            <a:effectLst/>
            <a:latin typeface="+mn-lt"/>
            <a:ea typeface="+mn-ea"/>
            <a:cs typeface="+mn-cs"/>
          </a:endParaRPr>
        </a:p>
        <a:p>
          <a:r>
            <a:rPr lang="ja-JP" altLang="en-US" sz="1000" b="1" i="0" u="none" strike="noStrike">
              <a:solidFill>
                <a:schemeClr val="dk1"/>
              </a:solidFill>
              <a:effectLst/>
              <a:latin typeface="+mn-lt"/>
              <a:ea typeface="+mn-ea"/>
              <a:cs typeface="+mn-cs"/>
            </a:rPr>
            <a:t>　　</a:t>
          </a:r>
          <a:r>
            <a:rPr lang="ja-JP" altLang="en-US" sz="1000" b="0" i="0" u="none" strike="noStrike">
              <a:solidFill>
                <a:schemeClr val="dk1"/>
              </a:solidFill>
              <a:effectLst/>
              <a:latin typeface="+mn-lt"/>
              <a:ea typeface="+mn-ea"/>
              <a:cs typeface="+mn-cs"/>
            </a:rPr>
            <a:t> ・本制度の支給対象の費目（</a:t>
          </a:r>
          <a:r>
            <a:rPr lang="en-US" altLang="ja-JP" sz="1000" b="0" i="0" u="none" strike="noStrike">
              <a:solidFill>
                <a:schemeClr val="dk1"/>
              </a:solidFill>
              <a:effectLst/>
              <a:latin typeface="+mn-lt"/>
              <a:ea typeface="+mn-ea"/>
              <a:cs typeface="+mn-cs"/>
            </a:rPr>
            <a:t>Tuition</a:t>
          </a:r>
          <a:r>
            <a:rPr lang="ja-JP" altLang="en-US" sz="1000" b="0" i="0" u="none" strike="noStrike">
              <a:solidFill>
                <a:schemeClr val="dk1"/>
              </a:solidFill>
              <a:effectLst/>
              <a:latin typeface="+mn-lt"/>
              <a:ea typeface="+mn-ea"/>
              <a:cs typeface="+mn-cs"/>
            </a:rPr>
            <a:t>など）にハイライトしてください。</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費目が明記されていない書類は受理できません。</a:t>
          </a:r>
          <a:r>
            <a:rPr lang="ja-JP" altLang="en-US" sz="1000"/>
            <a:t> </a:t>
          </a:r>
          <a:endParaRPr lang="en-US" altLang="ja-JP" sz="1000"/>
        </a:p>
        <a:p>
          <a:r>
            <a:rPr lang="ja-JP" altLang="en-US" sz="1000" b="0" i="0" u="none" strike="noStrike">
              <a:solidFill>
                <a:schemeClr val="dk1"/>
              </a:solidFill>
              <a:effectLst/>
              <a:latin typeface="+mn-lt"/>
              <a:ea typeface="+mn-ea"/>
              <a:cs typeface="+mn-cs"/>
            </a:rPr>
            <a:t>　　・留学先大学や他の団体から授業料を免除（一部又は全部）されていたり、奨学金等を</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受給し、その一部又は全部を授業料に充当する場合は、請求書の該当部分をハイライト</a:t>
          </a:r>
          <a:endParaRPr lang="en-US" altLang="ja-JP" sz="1000" b="0" i="0" u="none" strike="noStrike">
            <a:solidFill>
              <a:schemeClr val="dk1"/>
            </a:solidFill>
            <a:effectLst/>
            <a:latin typeface="+mn-lt"/>
            <a:ea typeface="+mn-ea"/>
            <a:cs typeface="+mn-cs"/>
          </a:endParaRPr>
        </a:p>
        <a:p>
          <a:r>
            <a:rPr lang="ja-JP" altLang="en-US" sz="1000" b="0" i="0" u="none" strike="noStrike">
              <a:solidFill>
                <a:sysClr val="windowText" lastClr="000000"/>
              </a:solidFill>
              <a:effectLst/>
              <a:latin typeface="+mn-lt"/>
              <a:ea typeface="+mn-ea"/>
              <a:cs typeface="+mn-cs"/>
            </a:rPr>
            <a:t>　　　してください。また、様式</a:t>
          </a:r>
          <a:r>
            <a:rPr lang="en-US" altLang="ja-JP" sz="1000" b="0" i="0" u="none" strike="noStrike">
              <a:solidFill>
                <a:sysClr val="windowText" lastClr="000000"/>
              </a:solidFill>
              <a:effectLst/>
              <a:latin typeface="+mn-lt"/>
              <a:ea typeface="+mn-ea"/>
              <a:cs typeface="+mn-cs"/>
            </a:rPr>
            <a:t>4-3</a:t>
          </a:r>
          <a:r>
            <a:rPr lang="ja-JP" altLang="en-US" sz="1000" b="0" i="0" u="none" strike="noStrike">
              <a:solidFill>
                <a:sysClr val="windowText" lastClr="000000"/>
              </a:solidFill>
              <a:effectLst/>
              <a:latin typeface="+mn-lt"/>
              <a:ea typeface="+mn-ea"/>
              <a:cs typeface="+mn-cs"/>
            </a:rPr>
            <a:t>に根拠書類を添付してください。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endParaRPr lang="en-US" altLang="ja-JP" sz="1000">
            <a:solidFill>
              <a:sysClr val="windowText" lastClr="000000"/>
            </a:solidFill>
          </a:endParaRPr>
        </a:p>
        <a:p>
          <a:r>
            <a:rPr lang="ja-JP" altLang="en-US" sz="1000" b="1" i="0" u="none" strike="noStrike">
              <a:solidFill>
                <a:sysClr val="windowText" lastClr="000000"/>
              </a:solidFill>
              <a:effectLst/>
              <a:latin typeface="+mn-lt"/>
              <a:ea typeface="+mn-ea"/>
              <a:cs typeface="+mn-cs"/>
            </a:rPr>
            <a:t>⑤ 現地通貨額で金額が明記されている</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twoCellAnchor>
  <xdr:twoCellAnchor>
    <xdr:from>
      <xdr:col>33</xdr:col>
      <xdr:colOff>0</xdr:colOff>
      <xdr:row>2</xdr:row>
      <xdr:rowOff>0</xdr:rowOff>
    </xdr:from>
    <xdr:to>
      <xdr:col>39</xdr:col>
      <xdr:colOff>66675</xdr:colOff>
      <xdr:row>8</xdr:row>
      <xdr:rowOff>171450</xdr:rowOff>
    </xdr:to>
    <xdr:sp macro="" textlink="">
      <xdr:nvSpPr>
        <xdr:cNvPr id="6" name="テキスト ボックス 5"/>
        <xdr:cNvSpPr txBox="1"/>
      </xdr:nvSpPr>
      <xdr:spPr>
        <a:xfrm>
          <a:off x="7134225" y="304800"/>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38100</xdr:colOff>
      <xdr:row>30</xdr:row>
      <xdr:rowOff>123825</xdr:rowOff>
    </xdr:from>
    <xdr:to>
      <xdr:col>31</xdr:col>
      <xdr:colOff>152400</xdr:colOff>
      <xdr:row>47</xdr:row>
      <xdr:rowOff>152399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8100" y="4781550"/>
          <a:ext cx="6362700" cy="261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00" b="1" i="0" u="none" strike="noStrike">
              <a:solidFill>
                <a:schemeClr val="dk1"/>
              </a:solidFill>
              <a:effectLst/>
              <a:latin typeface="+mn-lt"/>
              <a:ea typeface="+mn-ea"/>
              <a:cs typeface="+mn-cs"/>
            </a:rPr>
            <a:t>【</a:t>
          </a:r>
          <a:r>
            <a:rPr lang="ja-JP" altLang="en-US" sz="1000" b="1" i="0" u="none" strike="noStrike">
              <a:solidFill>
                <a:schemeClr val="dk1"/>
              </a:solidFill>
              <a:effectLst/>
              <a:latin typeface="+mn-lt"/>
              <a:ea typeface="+mn-ea"/>
              <a:cs typeface="+mn-cs"/>
            </a:rPr>
            <a:t>提出が必要な場合</a:t>
          </a:r>
          <a:r>
            <a:rPr lang="en-US" altLang="ja-JP" sz="1000" b="1" i="0" u="none" strike="noStrike">
              <a:solidFill>
                <a:schemeClr val="dk1"/>
              </a:solidFill>
              <a:effectLst/>
              <a:latin typeface="+mn-lt"/>
              <a:ea typeface="+mn-ea"/>
              <a:cs typeface="+mn-cs"/>
            </a:rPr>
            <a:t>】</a:t>
          </a:r>
          <a:r>
            <a:rPr lang="ja-JP" altLang="en-US" sz="1000" b="1"/>
            <a:t> </a:t>
          </a:r>
          <a:endParaRPr lang="en-US" altLang="ja-JP" sz="1000" b="1"/>
        </a:p>
        <a:p>
          <a:r>
            <a:rPr lang="ja-JP" altLang="en-US" sz="1000" b="0" i="0" u="none" strike="noStrike">
              <a:solidFill>
                <a:schemeClr val="dk1"/>
              </a:solidFill>
              <a:effectLst/>
              <a:latin typeface="+mn-lt"/>
              <a:ea typeface="+mn-ea"/>
              <a:cs typeface="+mn-cs"/>
            </a:rPr>
            <a:t>　・機構以外の団体（留学先大学を含む）から奨学金を受給し、その一部又は全部を授業料に充当する場合</a:t>
          </a:r>
          <a:r>
            <a:rPr lang="ja-JP" altLang="en-US" sz="1000"/>
            <a:t> </a:t>
          </a:r>
          <a:endParaRPr lang="en-US" altLang="ja-JP" sz="1000"/>
        </a:p>
        <a:p>
          <a:r>
            <a:rPr lang="ja-JP" altLang="en-US" sz="1000" b="0" i="0" u="none" strike="noStrike">
              <a:solidFill>
                <a:schemeClr val="dk1"/>
              </a:solidFill>
              <a:effectLst/>
              <a:latin typeface="+mn-lt"/>
              <a:ea typeface="+mn-ea"/>
              <a:cs typeface="+mn-cs"/>
            </a:rPr>
            <a:t>　・留学先大学から授業料の一部又は全部を免除される場合や、</a:t>
          </a:r>
          <a:r>
            <a:rPr lang="en-US" altLang="ja-JP" sz="1000" b="0" i="0" u="none" strike="noStrike">
              <a:solidFill>
                <a:schemeClr val="dk1"/>
              </a:solidFill>
              <a:effectLst/>
              <a:latin typeface="+mn-lt"/>
              <a:ea typeface="+mn-ea"/>
              <a:cs typeface="+mn-cs"/>
            </a:rPr>
            <a:t>TA</a:t>
          </a:r>
          <a:r>
            <a:rPr lang="ja-JP" altLang="en-US" sz="1000" b="0" i="0" u="none" strike="noStrike">
              <a:solidFill>
                <a:schemeClr val="dk1"/>
              </a:solidFill>
              <a:effectLst/>
              <a:latin typeface="+mn-lt"/>
              <a:ea typeface="+mn-ea"/>
              <a:cs typeface="+mn-cs"/>
            </a:rPr>
            <a:t>・</a:t>
          </a:r>
          <a:r>
            <a:rPr lang="en-US" altLang="ja-JP" sz="1000" b="0" i="0" u="none" strike="noStrike">
              <a:solidFill>
                <a:schemeClr val="dk1"/>
              </a:solidFill>
              <a:effectLst/>
              <a:latin typeface="+mn-lt"/>
              <a:ea typeface="+mn-ea"/>
              <a:cs typeface="+mn-cs"/>
            </a:rPr>
            <a:t>RA</a:t>
          </a:r>
          <a:r>
            <a:rPr lang="ja-JP" altLang="en-US" sz="1000" b="0" i="0" u="none" strike="noStrike">
              <a:solidFill>
                <a:schemeClr val="dk1"/>
              </a:solidFill>
              <a:effectLst/>
              <a:latin typeface="+mn-lt"/>
              <a:ea typeface="+mn-ea"/>
              <a:cs typeface="+mn-cs"/>
            </a:rPr>
            <a:t>等の報酬を授業料として得る場合</a:t>
          </a:r>
          <a:endParaRPr lang="en-US" altLang="ja-JP" sz="1000"/>
        </a:p>
        <a:p>
          <a:endParaRPr lang="en-US" altLang="ja-JP" sz="1000"/>
        </a:p>
        <a:p>
          <a:r>
            <a:rPr lang="ja-JP" altLang="en-US" sz="1000"/>
            <a:t>以下を必ず確認し、請求書の該当箇所にハイライトをし、和訳を付してください。 </a:t>
          </a:r>
        </a:p>
        <a:p>
          <a:r>
            <a:rPr lang="ja-JP" altLang="en-US" sz="1000" b="1"/>
            <a:t> </a:t>
          </a:r>
          <a:r>
            <a:rPr lang="en-US" altLang="ja-JP" sz="1000" b="1" i="0" u="none" strike="noStrike">
              <a:solidFill>
                <a:schemeClr val="dk1"/>
              </a:solidFill>
              <a:effectLst/>
              <a:latin typeface="+mn-lt"/>
              <a:ea typeface="+mn-ea"/>
              <a:cs typeface="+mn-cs"/>
            </a:rPr>
            <a:t>【</a:t>
          </a:r>
          <a:r>
            <a:rPr lang="ja-JP" altLang="en-US" sz="1000" b="1" i="0" u="none" strike="noStrike">
              <a:solidFill>
                <a:schemeClr val="dk1"/>
              </a:solidFill>
              <a:effectLst/>
              <a:latin typeface="+mn-lt"/>
              <a:ea typeface="+mn-ea"/>
              <a:cs typeface="+mn-cs"/>
            </a:rPr>
            <a:t>確認項目</a:t>
          </a:r>
          <a:r>
            <a:rPr lang="en-US" altLang="ja-JP" sz="1000" b="1" i="0" u="none" strike="noStrike">
              <a:solidFill>
                <a:schemeClr val="dk1"/>
              </a:solidFill>
              <a:effectLst/>
              <a:latin typeface="+mn-lt"/>
              <a:ea typeface="+mn-ea"/>
              <a:cs typeface="+mn-cs"/>
            </a:rPr>
            <a:t>】</a:t>
          </a:r>
          <a:r>
            <a:rPr lang="ja-JP" altLang="en-US" sz="1000" b="1"/>
            <a:t> </a:t>
          </a:r>
          <a:r>
            <a:rPr lang="ja-JP" altLang="en-US" sz="1000" b="0" i="0" u="none" strike="noStrike">
              <a:solidFill>
                <a:schemeClr val="dk1"/>
              </a:solidFill>
              <a:effectLst/>
              <a:latin typeface="+mn-lt"/>
              <a:ea typeface="+mn-ea"/>
              <a:cs typeface="+mn-cs"/>
            </a:rPr>
            <a:t>　</a:t>
          </a:r>
          <a:r>
            <a:rPr lang="ja-JP" altLang="en-US" sz="1000"/>
            <a:t> </a:t>
          </a:r>
          <a:r>
            <a:rPr lang="ja-JP" altLang="en-US" sz="1000" b="0" i="0" u="none" strike="noStrike">
              <a:solidFill>
                <a:schemeClr val="dk1"/>
              </a:solidFill>
              <a:effectLst/>
              <a:latin typeface="+mn-lt"/>
              <a:ea typeface="+mn-ea"/>
              <a:cs typeface="+mn-cs"/>
            </a:rPr>
            <a:t>　</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① 派遣学生の氏名の記載がある</a:t>
          </a:r>
          <a:r>
            <a:rPr lang="ja-JP" altLang="en-US" sz="1000"/>
            <a:t> </a:t>
          </a:r>
          <a:endParaRPr lang="en-US" altLang="ja-JP" sz="1000"/>
        </a:p>
        <a:p>
          <a:r>
            <a:rPr lang="ja-JP" altLang="en-US" sz="1000" b="0" i="0" u="none" strike="noStrike">
              <a:solidFill>
                <a:schemeClr val="dk1"/>
              </a:solidFill>
              <a:effectLst/>
              <a:latin typeface="+mn-lt"/>
              <a:ea typeface="+mn-ea"/>
              <a:cs typeface="+mn-cs"/>
            </a:rPr>
            <a:t>② 支給団体の名前が確認できる</a:t>
          </a:r>
          <a:r>
            <a:rPr lang="ja-JP" altLang="en-US" sz="1000"/>
            <a:t> </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③ 奨学金の内容・対象期間が確認できる契約書などの関連書類をすべて添付してください。</a:t>
          </a:r>
          <a:r>
            <a:rPr lang="ja-JP" altLang="en-US" sz="1000"/>
            <a:t> </a:t>
          </a:r>
          <a:endParaRPr lang="en-US" altLang="ja-JP" sz="1000"/>
        </a:p>
        <a:p>
          <a:r>
            <a:rPr lang="ja-JP" altLang="en-US" sz="1000" b="0" i="0" u="none" strike="noStrike">
              <a:solidFill>
                <a:schemeClr val="dk1"/>
              </a:solidFill>
              <a:effectLst/>
              <a:latin typeface="+mn-lt"/>
              <a:ea typeface="+mn-ea"/>
              <a:cs typeface="+mn-cs"/>
            </a:rPr>
            <a:t>④ 授業料についての記載箇所はハイライトしてください。</a:t>
          </a:r>
          <a:r>
            <a:rPr lang="ja-JP" altLang="en-US" sz="1000"/>
            <a:t> </a:t>
          </a:r>
          <a:endParaRPr lang="en-US" altLang="ja-JP" sz="1000"/>
        </a:p>
        <a:p>
          <a:r>
            <a:rPr lang="ja-JP" altLang="en-US" sz="1000" b="0" i="0" u="none" strike="noStrike">
              <a:solidFill>
                <a:schemeClr val="dk1"/>
              </a:solidFill>
              <a:effectLst/>
              <a:latin typeface="+mn-lt"/>
              <a:ea typeface="+mn-ea"/>
              <a:cs typeface="+mn-cs"/>
            </a:rPr>
            <a:t>⑤ 受給する奨学金の一部のみを授業料に充当する場合、機構に申請する授業料支給申請額を算出する</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計算式を、様式</a:t>
          </a:r>
          <a:r>
            <a:rPr lang="en-US" altLang="ja-JP" sz="1000" b="0" i="0" u="none" strike="noStrike">
              <a:solidFill>
                <a:schemeClr val="dk1"/>
              </a:solidFill>
              <a:effectLst/>
              <a:latin typeface="+mn-lt"/>
              <a:ea typeface="+mn-ea"/>
              <a:cs typeface="+mn-cs"/>
            </a:rPr>
            <a:t>4-1  </a:t>
          </a:r>
          <a:r>
            <a:rPr lang="ja-JP" altLang="en-US" sz="1000" b="0" i="0" u="none" strike="noStrike">
              <a:solidFill>
                <a:schemeClr val="dk1"/>
              </a:solidFill>
              <a:effectLst/>
              <a:latin typeface="+mn-lt"/>
              <a:ea typeface="+mn-ea"/>
              <a:cs typeface="+mn-cs"/>
            </a:rPr>
            <a:t>「４．</a:t>
          </a:r>
          <a:r>
            <a:rPr lang="en-US" altLang="ja-JP" sz="1000" b="0" i="0" u="none" strike="noStrike">
              <a:solidFill>
                <a:schemeClr val="dk1"/>
              </a:solidFill>
              <a:effectLst/>
              <a:latin typeface="+mn-lt"/>
              <a:ea typeface="+mn-ea"/>
              <a:cs typeface="+mn-cs"/>
            </a:rPr>
            <a:t>2022</a:t>
          </a:r>
          <a:r>
            <a:rPr lang="ja-JP" altLang="en-US" sz="1000" b="0" i="0" u="none" strike="noStrike">
              <a:solidFill>
                <a:schemeClr val="dk1"/>
              </a:solidFill>
              <a:effectLst/>
              <a:latin typeface="+mn-lt"/>
              <a:ea typeface="+mn-ea"/>
              <a:cs typeface="+mn-cs"/>
            </a:rPr>
            <a:t>－</a:t>
          </a:r>
          <a:r>
            <a:rPr lang="en-US" altLang="ja-JP" sz="1000" b="0" i="0" u="none" strike="noStrike">
              <a:solidFill>
                <a:schemeClr val="dk1"/>
              </a:solidFill>
              <a:effectLst/>
              <a:latin typeface="+mn-lt"/>
              <a:ea typeface="+mn-ea"/>
              <a:cs typeface="+mn-cs"/>
            </a:rPr>
            <a:t>2023</a:t>
          </a:r>
          <a:r>
            <a:rPr lang="ja-JP" altLang="en-US" sz="1000" b="0" i="0" u="none" strike="noStrike">
              <a:solidFill>
                <a:schemeClr val="dk1"/>
              </a:solidFill>
              <a:effectLst/>
              <a:latin typeface="+mn-lt"/>
              <a:ea typeface="+mn-ea"/>
              <a:cs typeface="+mn-cs"/>
            </a:rPr>
            <a:t>学年の支給額」の「備考」欄に記入してしてください。</a:t>
          </a:r>
          <a:r>
            <a:rPr lang="ja-JP" altLang="en-US" sz="1000"/>
            <a:t> </a:t>
          </a:r>
          <a:endParaRPr kumimoji="1" lang="ja-JP" altLang="en-US" sz="1000"/>
        </a:p>
      </xdr:txBody>
    </xdr:sp>
    <xdr:clientData/>
  </xdr:twoCellAnchor>
  <xdr:twoCellAnchor>
    <xdr:from>
      <xdr:col>33</xdr:col>
      <xdr:colOff>0</xdr:colOff>
      <xdr:row>2</xdr:row>
      <xdr:rowOff>0</xdr:rowOff>
    </xdr:from>
    <xdr:to>
      <xdr:col>39</xdr:col>
      <xdr:colOff>66675</xdr:colOff>
      <xdr:row>8</xdr:row>
      <xdr:rowOff>171450</xdr:rowOff>
    </xdr:to>
    <xdr:sp macro="" textlink="">
      <xdr:nvSpPr>
        <xdr:cNvPr id="5" name="テキスト ボックス 4"/>
        <xdr:cNvSpPr txBox="1"/>
      </xdr:nvSpPr>
      <xdr:spPr>
        <a:xfrm>
          <a:off x="7134225" y="304800"/>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0</xdr:col>
      <xdr:colOff>112569</xdr:colOff>
      <xdr:row>25</xdr:row>
      <xdr:rowOff>123825</xdr:rowOff>
    </xdr:from>
    <xdr:to>
      <xdr:col>31</xdr:col>
      <xdr:colOff>123824</xdr:colOff>
      <xdr:row>48</xdr:row>
      <xdr:rowOff>85725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2569" y="4019550"/>
          <a:ext cx="6259655"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a:solidFill>
                <a:schemeClr val="dk1"/>
              </a:solidFill>
              <a:effectLst/>
              <a:latin typeface="+mn-lt"/>
              <a:ea typeface="+mn-ea"/>
              <a:cs typeface="+mn-cs"/>
            </a:rPr>
            <a:t>以下を必ず確認し、領収書の該当箇所にハイライトをし、和訳を付してください。</a:t>
          </a:r>
          <a:r>
            <a:rPr lang="ja-JP" altLang="en-US" sz="1000"/>
            <a:t> </a:t>
          </a:r>
          <a:endParaRPr lang="en-US" altLang="ja-JP" sz="1000"/>
        </a:p>
        <a:p>
          <a:r>
            <a:rPr lang="en-US" altLang="ja-JP" sz="1000" b="1" i="0" u="none" strike="noStrike">
              <a:solidFill>
                <a:schemeClr val="dk1"/>
              </a:solidFill>
              <a:effectLst/>
              <a:latin typeface="+mn-lt"/>
              <a:ea typeface="+mn-ea"/>
              <a:cs typeface="+mn-cs"/>
            </a:rPr>
            <a:t>【</a:t>
          </a:r>
          <a:r>
            <a:rPr lang="ja-JP" altLang="en-US" sz="1000" b="1" i="0" u="none" strike="noStrike">
              <a:solidFill>
                <a:schemeClr val="dk1"/>
              </a:solidFill>
              <a:effectLst/>
              <a:latin typeface="+mn-lt"/>
              <a:ea typeface="+mn-ea"/>
              <a:cs typeface="+mn-cs"/>
            </a:rPr>
            <a:t>領収書確認項目</a:t>
          </a:r>
          <a:r>
            <a:rPr lang="en-US" altLang="ja-JP" sz="1000" b="1" i="0" u="none" strike="noStrike">
              <a:solidFill>
                <a:schemeClr val="dk1"/>
              </a:solidFill>
              <a:effectLst/>
              <a:latin typeface="+mn-lt"/>
              <a:ea typeface="+mn-ea"/>
              <a:cs typeface="+mn-cs"/>
            </a:rPr>
            <a:t>】</a:t>
          </a:r>
          <a:r>
            <a:rPr lang="ja-JP" altLang="en-US" sz="1000"/>
            <a:t> </a:t>
          </a:r>
          <a:endParaRPr lang="en-US" altLang="ja-JP" sz="1000"/>
        </a:p>
        <a:p>
          <a:r>
            <a:rPr lang="ja-JP" altLang="en-US" sz="1000" b="1" i="0" u="none" strike="noStrike">
              <a:solidFill>
                <a:schemeClr val="dk1"/>
              </a:solidFill>
              <a:effectLst/>
              <a:latin typeface="+mn-lt"/>
              <a:ea typeface="+mn-ea"/>
              <a:cs typeface="+mn-cs"/>
            </a:rPr>
            <a:t>① 留学先大学が発行したものである</a:t>
          </a:r>
          <a:r>
            <a:rPr lang="ja-JP" altLang="en-US" sz="1000"/>
            <a:t> </a:t>
          </a:r>
          <a:endParaRPr lang="en-US" altLang="ja-JP" sz="1000"/>
        </a:p>
        <a:p>
          <a:r>
            <a:rPr lang="ja-JP" altLang="en-US" sz="1000" b="0" i="0" u="none" strike="noStrike">
              <a:solidFill>
                <a:schemeClr val="dk1"/>
              </a:solidFill>
              <a:effectLst/>
              <a:latin typeface="+mn-lt"/>
              <a:ea typeface="+mn-ea"/>
              <a:cs typeface="+mn-cs"/>
            </a:rPr>
            <a:t>　　・レターヘッド、担当者名・サイン、学校印などで、留学先大学名が確認できる。</a:t>
          </a:r>
          <a:endParaRPr lang="en-US" altLang="ja-JP" sz="1000"/>
        </a:p>
        <a:p>
          <a:r>
            <a:rPr lang="ja-JP" altLang="en-US" sz="1000" b="1" i="0" u="none" strike="noStrike">
              <a:solidFill>
                <a:schemeClr val="dk1"/>
              </a:solidFill>
              <a:effectLst/>
              <a:latin typeface="+mn-lt"/>
              <a:ea typeface="+mn-ea"/>
              <a:cs typeface="+mn-cs"/>
            </a:rPr>
            <a:t>② 正式な領収書である</a:t>
          </a:r>
          <a:r>
            <a:rPr lang="ja-JP" altLang="en-US" sz="1000"/>
            <a:t> </a:t>
          </a:r>
          <a:endParaRPr lang="en-US" altLang="ja-JP" sz="1000"/>
        </a:p>
        <a:p>
          <a:r>
            <a:rPr lang="ja-JP" altLang="en-US" sz="1000" b="0" i="0">
              <a:solidFill>
                <a:schemeClr val="dk1"/>
              </a:solidFill>
              <a:effectLst/>
              <a:latin typeface="+mn-lt"/>
              <a:ea typeface="+mn-ea"/>
              <a:cs typeface="+mn-cs"/>
            </a:rPr>
            <a:t>　・発行日や領収</a:t>
          </a:r>
          <a:r>
            <a:rPr lang="en-US" altLang="ja-JP" sz="1000" b="0" i="0">
              <a:solidFill>
                <a:schemeClr val="dk1"/>
              </a:solidFill>
              <a:effectLst/>
              <a:latin typeface="+mn-lt"/>
              <a:ea typeface="+mn-ea"/>
              <a:cs typeface="+mn-cs"/>
            </a:rPr>
            <a:t>	</a:t>
          </a:r>
          <a:r>
            <a:rPr lang="ja-JP" altLang="en-US" sz="1000" b="0" i="0">
              <a:solidFill>
                <a:schemeClr val="dk1"/>
              </a:solidFill>
              <a:effectLst/>
              <a:latin typeface="+mn-lt"/>
              <a:ea typeface="+mn-ea"/>
              <a:cs typeface="+mn-cs"/>
            </a:rPr>
            <a:t>日が確認できる。　</a:t>
          </a:r>
        </a:p>
        <a:p>
          <a:r>
            <a:rPr lang="ja-JP" altLang="en-US"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学期ごとに</a:t>
          </a:r>
          <a:r>
            <a:rPr lang="ja-JP" altLang="en-US" sz="1000" b="0" i="0">
              <a:solidFill>
                <a:schemeClr val="dk1"/>
              </a:solidFill>
              <a:effectLst/>
              <a:latin typeface="+mn-lt"/>
              <a:ea typeface="+mn-ea"/>
              <a:cs typeface="+mn-cs"/>
            </a:rPr>
            <a:t>納付した</a:t>
          </a:r>
          <a:r>
            <a:rPr lang="ja-JP" altLang="ja-JP" sz="1000" b="0" i="0">
              <a:solidFill>
                <a:schemeClr val="dk1"/>
              </a:solidFill>
              <a:effectLst/>
              <a:latin typeface="+mn-lt"/>
              <a:ea typeface="+mn-ea"/>
              <a:cs typeface="+mn-cs"/>
            </a:rPr>
            <a:t>場合、何学年のどの学期にかかる</a:t>
          </a:r>
          <a:r>
            <a:rPr lang="ja-JP" altLang="en-US" sz="1000" b="0" i="0">
              <a:solidFill>
                <a:schemeClr val="dk1"/>
              </a:solidFill>
              <a:effectLst/>
              <a:latin typeface="+mn-lt"/>
              <a:ea typeface="+mn-ea"/>
              <a:cs typeface="+mn-cs"/>
            </a:rPr>
            <a:t>領収</a:t>
          </a:r>
          <a:r>
            <a:rPr lang="ja-JP" altLang="ja-JP" sz="1000" b="0" i="0">
              <a:solidFill>
                <a:schemeClr val="dk1"/>
              </a:solidFill>
              <a:effectLst/>
              <a:latin typeface="+mn-lt"/>
              <a:ea typeface="+mn-ea"/>
              <a:cs typeface="+mn-cs"/>
            </a:rPr>
            <a:t>書であるか確認できる。</a:t>
          </a:r>
          <a:endParaRPr lang="en-US" altLang="ja-JP" sz="1000" b="0" i="0">
            <a:solidFill>
              <a:schemeClr val="dk1"/>
            </a:solidFill>
            <a:effectLst/>
            <a:latin typeface="+mn-lt"/>
            <a:ea typeface="+mn-ea"/>
            <a:cs typeface="+mn-cs"/>
          </a:endParaRPr>
        </a:p>
        <a:p>
          <a:r>
            <a:rPr lang="ja-JP" altLang="en-US" sz="1000" b="0" i="0" u="none" strike="noStrike" baseline="0">
              <a:solidFill>
                <a:schemeClr val="dk1"/>
              </a:solidFill>
              <a:effectLst/>
              <a:latin typeface="+mn-lt"/>
              <a:ea typeface="+mn-ea"/>
              <a:cs typeface="+mn-cs"/>
            </a:rPr>
            <a:t>　　・</a:t>
          </a:r>
          <a:r>
            <a:rPr lang="ja-JP" altLang="en-US" sz="1000" b="0" i="0" u="none" strike="noStrike">
              <a:solidFill>
                <a:schemeClr val="dk1"/>
              </a:solidFill>
              <a:effectLst/>
              <a:latin typeface="+mn-lt"/>
              <a:ea typeface="+mn-ea"/>
              <a:cs typeface="+mn-cs"/>
            </a:rPr>
            <a:t>請求書が発行されない場合、最終的な支払額が示された書類を提出してください。</a:t>
          </a:r>
          <a:endParaRPr lang="en-US" altLang="ja-JP" sz="1000" b="0" i="0" u="none" strike="noStrike">
            <a:solidFill>
              <a:schemeClr val="dk1"/>
            </a:solidFill>
            <a:effectLst/>
            <a:latin typeface="+mn-lt"/>
            <a:ea typeface="+mn-ea"/>
            <a:cs typeface="+mn-cs"/>
          </a:endParaRPr>
        </a:p>
        <a:p>
          <a:r>
            <a:rPr lang="ja-JP" altLang="en-US" sz="1000" b="0" i="0">
              <a:solidFill>
                <a:schemeClr val="dk1"/>
              </a:solidFill>
              <a:effectLst/>
              <a:latin typeface="+mn-lt"/>
              <a:ea typeface="+mn-ea"/>
              <a:cs typeface="+mn-cs"/>
            </a:rPr>
            <a:t>　　　請求</a:t>
          </a:r>
          <a:r>
            <a:rPr lang="ja-JP" altLang="ja-JP" sz="1000" b="0" i="0">
              <a:solidFill>
                <a:schemeClr val="dk1"/>
              </a:solidFill>
              <a:effectLst/>
              <a:latin typeface="+mn-lt"/>
              <a:ea typeface="+mn-ea"/>
              <a:cs typeface="+mn-cs"/>
            </a:rPr>
            <a:t>書（様式</a:t>
          </a:r>
          <a:r>
            <a:rPr lang="en-US" altLang="ja-JP" sz="1000" b="0" i="0">
              <a:solidFill>
                <a:schemeClr val="dk1"/>
              </a:solidFill>
              <a:effectLst/>
              <a:latin typeface="+mn-lt"/>
              <a:ea typeface="+mn-ea"/>
              <a:cs typeface="+mn-cs"/>
            </a:rPr>
            <a:t>4-2</a:t>
          </a:r>
          <a:r>
            <a:rPr lang="ja-JP" altLang="ja-JP" sz="1000" b="0" i="0">
              <a:solidFill>
                <a:schemeClr val="dk1"/>
              </a:solidFill>
              <a:effectLst/>
              <a:latin typeface="+mn-lt"/>
              <a:ea typeface="+mn-ea"/>
              <a:cs typeface="+mn-cs"/>
            </a:rPr>
            <a:t>）と同じでも構いません</a:t>
          </a:r>
          <a:r>
            <a:rPr lang="ja-JP" altLang="en-US" sz="1000" b="0" i="0">
              <a:solidFill>
                <a:schemeClr val="dk1"/>
              </a:solidFill>
              <a:effectLst/>
              <a:latin typeface="+mn-lt"/>
              <a:ea typeface="+mn-ea"/>
              <a:cs typeface="+mn-cs"/>
            </a:rPr>
            <a:t>。その場合は根拠書類に「請求書兼領収書」と記載してください。</a:t>
          </a:r>
          <a:endParaRPr lang="en-US" altLang="ja-JP" sz="1000"/>
        </a:p>
        <a:p>
          <a:r>
            <a:rPr lang="ja-JP" altLang="en-US" sz="1000" b="1" i="0" u="none" strike="noStrike">
              <a:solidFill>
                <a:schemeClr val="dk1"/>
              </a:solidFill>
              <a:effectLst/>
              <a:latin typeface="+mn-lt"/>
              <a:ea typeface="+mn-ea"/>
              <a:cs typeface="+mn-cs"/>
            </a:rPr>
            <a:t>③ 申請者本人（派遣学生）宛ての領収書である（氏名の記載がある）</a:t>
          </a:r>
          <a:r>
            <a:rPr lang="ja-JP" altLang="en-US" sz="1000"/>
            <a:t> </a:t>
          </a:r>
          <a:endParaRPr lang="en-US" altLang="ja-JP" sz="1000" b="0" i="0" u="none" strike="noStrike">
            <a:solidFill>
              <a:schemeClr val="dk1"/>
            </a:solidFill>
            <a:effectLst/>
            <a:latin typeface="+mn-lt"/>
            <a:ea typeface="+mn-ea"/>
            <a:cs typeface="+mn-cs"/>
          </a:endParaRPr>
        </a:p>
        <a:p>
          <a:r>
            <a:rPr lang="ja-JP" altLang="en-US" sz="1000" b="1" i="0" u="none" strike="noStrike">
              <a:solidFill>
                <a:schemeClr val="dk1"/>
              </a:solidFill>
              <a:effectLst/>
              <a:latin typeface="+mn-lt"/>
              <a:ea typeface="+mn-ea"/>
              <a:cs typeface="+mn-cs"/>
            </a:rPr>
            <a:t>④本制度の支給対象の費目が領収書の内訳で確認できる</a:t>
          </a:r>
          <a:endParaRPr lang="en-US" altLang="ja-JP" sz="1000" b="1" i="0" u="none" strike="noStrike">
            <a:solidFill>
              <a:schemeClr val="dk1"/>
            </a:solidFill>
            <a:effectLst/>
            <a:latin typeface="+mn-lt"/>
            <a:ea typeface="+mn-ea"/>
            <a:cs typeface="+mn-cs"/>
          </a:endParaRPr>
        </a:p>
        <a:p>
          <a:r>
            <a:rPr lang="ja-JP" altLang="en-US" sz="1000" b="1" i="0" u="none" strike="noStrike">
              <a:solidFill>
                <a:schemeClr val="dk1"/>
              </a:solidFill>
              <a:effectLst/>
              <a:latin typeface="+mn-lt"/>
              <a:ea typeface="+mn-ea"/>
              <a:cs typeface="+mn-cs"/>
            </a:rPr>
            <a:t>　　</a:t>
          </a:r>
          <a:r>
            <a:rPr lang="ja-JP" altLang="en-US" sz="1000" b="0" i="0" u="none" strike="noStrike">
              <a:solidFill>
                <a:schemeClr val="dk1"/>
              </a:solidFill>
              <a:effectLst/>
              <a:latin typeface="+mn-lt"/>
              <a:ea typeface="+mn-ea"/>
              <a:cs typeface="+mn-cs"/>
            </a:rPr>
            <a:t> ・本制度の支給対象の費目（</a:t>
          </a:r>
          <a:r>
            <a:rPr lang="en-US" altLang="ja-JP" sz="1000" b="0" i="0" u="none" strike="noStrike">
              <a:solidFill>
                <a:schemeClr val="dk1"/>
              </a:solidFill>
              <a:effectLst/>
              <a:latin typeface="+mn-lt"/>
              <a:ea typeface="+mn-ea"/>
              <a:cs typeface="+mn-cs"/>
            </a:rPr>
            <a:t>Tuition</a:t>
          </a:r>
          <a:r>
            <a:rPr lang="ja-JP" altLang="en-US" sz="1000" b="0" i="0" u="none" strike="noStrike">
              <a:solidFill>
                <a:schemeClr val="dk1"/>
              </a:solidFill>
              <a:effectLst/>
              <a:latin typeface="+mn-lt"/>
              <a:ea typeface="+mn-ea"/>
              <a:cs typeface="+mn-cs"/>
            </a:rPr>
            <a:t>など）にハイライトしてください。</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費目が明記されていない書類は受理できません。</a:t>
          </a:r>
          <a:r>
            <a:rPr lang="ja-JP" altLang="en-US" sz="1000"/>
            <a:t> </a:t>
          </a:r>
          <a:endParaRPr lang="en-US" altLang="ja-JP" sz="1000"/>
        </a:p>
        <a:p>
          <a:r>
            <a:rPr lang="ja-JP" altLang="en-US" sz="1000" b="0" i="0" u="none" strike="noStrike">
              <a:solidFill>
                <a:schemeClr val="dk1"/>
              </a:solidFill>
              <a:effectLst/>
              <a:latin typeface="+mn-lt"/>
              <a:ea typeface="+mn-ea"/>
              <a:cs typeface="+mn-cs"/>
            </a:rPr>
            <a:t>　　・留学先大学や他の団体から授業料を免除（一部又は全部）されていたり、奨学金等を</a:t>
          </a:r>
          <a:endParaRPr lang="en-US" altLang="ja-JP" sz="1000" b="0" i="0" u="none" strike="noStrike">
            <a:solidFill>
              <a:schemeClr val="dk1"/>
            </a:solidFill>
            <a:effectLst/>
            <a:latin typeface="+mn-lt"/>
            <a:ea typeface="+mn-ea"/>
            <a:cs typeface="+mn-cs"/>
          </a:endParaRPr>
        </a:p>
        <a:p>
          <a:r>
            <a:rPr lang="ja-JP" altLang="en-US" sz="1000" b="0" i="0" u="none" strike="noStrike">
              <a:solidFill>
                <a:schemeClr val="dk1"/>
              </a:solidFill>
              <a:effectLst/>
              <a:latin typeface="+mn-lt"/>
              <a:ea typeface="+mn-ea"/>
              <a:cs typeface="+mn-cs"/>
            </a:rPr>
            <a:t>　　　受給し、その一部又は全部を授業料に充当する場合は、請求書の該当部分をハイライト</a:t>
          </a:r>
          <a:endParaRPr lang="en-US" altLang="ja-JP" sz="1000" b="0" i="0" u="none" strike="noStrike">
            <a:solidFill>
              <a:schemeClr val="dk1"/>
            </a:solidFill>
            <a:effectLst/>
            <a:latin typeface="+mn-lt"/>
            <a:ea typeface="+mn-ea"/>
            <a:cs typeface="+mn-cs"/>
          </a:endParaRPr>
        </a:p>
        <a:p>
          <a:r>
            <a:rPr lang="ja-JP" altLang="en-US" sz="1000" b="0" i="0" u="none" strike="noStrike">
              <a:solidFill>
                <a:sysClr val="windowText" lastClr="000000"/>
              </a:solidFill>
              <a:effectLst/>
              <a:latin typeface="+mn-lt"/>
              <a:ea typeface="+mn-ea"/>
              <a:cs typeface="+mn-cs"/>
            </a:rPr>
            <a:t>　　　してください。また、様式</a:t>
          </a:r>
          <a:r>
            <a:rPr lang="en-US" altLang="ja-JP" sz="1000" b="0" i="0" u="none" strike="noStrike">
              <a:solidFill>
                <a:sysClr val="windowText" lastClr="000000"/>
              </a:solidFill>
              <a:effectLst/>
              <a:latin typeface="+mn-lt"/>
              <a:ea typeface="+mn-ea"/>
              <a:cs typeface="+mn-cs"/>
            </a:rPr>
            <a:t>4-3</a:t>
          </a:r>
          <a:r>
            <a:rPr lang="ja-JP" altLang="en-US" sz="1000" b="0" i="0" u="none" strike="noStrike">
              <a:solidFill>
                <a:sysClr val="windowText" lastClr="000000"/>
              </a:solidFill>
              <a:effectLst/>
              <a:latin typeface="+mn-lt"/>
              <a:ea typeface="+mn-ea"/>
              <a:cs typeface="+mn-cs"/>
            </a:rPr>
            <a:t>に根拠書類を添付してください。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r>
            <a:rPr lang="ja-JP" altLang="en-US" sz="1000" b="0" i="0" u="none" strike="noStrike">
              <a:solidFill>
                <a:sysClr val="windowText" lastClr="000000"/>
              </a:solidFill>
              <a:effectLst/>
              <a:latin typeface="+mn-lt"/>
              <a:ea typeface="+mn-ea"/>
              <a:cs typeface="+mn-cs"/>
            </a:rPr>
            <a:t>　</a:t>
          </a:r>
          <a:r>
            <a:rPr lang="ja-JP" altLang="en-US" sz="1000">
              <a:solidFill>
                <a:sysClr val="windowText" lastClr="000000"/>
              </a:solidFill>
            </a:rPr>
            <a:t> </a:t>
          </a:r>
          <a:endParaRPr lang="en-US" altLang="ja-JP" sz="1000">
            <a:solidFill>
              <a:sysClr val="windowText" lastClr="000000"/>
            </a:solidFill>
          </a:endParaRPr>
        </a:p>
        <a:p>
          <a:r>
            <a:rPr lang="ja-JP" altLang="en-US" sz="1000" b="1" i="0" u="none" strike="noStrike">
              <a:solidFill>
                <a:sysClr val="windowText" lastClr="000000"/>
              </a:solidFill>
              <a:effectLst/>
              <a:latin typeface="+mn-lt"/>
              <a:ea typeface="+mn-ea"/>
              <a:cs typeface="+mn-cs"/>
            </a:rPr>
            <a:t>⑤ 現地通貨額で金額が明記されている</a:t>
          </a:r>
          <a:r>
            <a:rPr lang="ja-JP" altLang="en-US" sz="1000">
              <a:solidFill>
                <a:sysClr val="windowText" lastClr="000000"/>
              </a:solidFill>
            </a:rPr>
            <a:t> </a:t>
          </a:r>
          <a:endParaRPr lang="en-US" altLang="ja-JP" sz="1000" b="0" i="0" u="none" strike="noStrike">
            <a:solidFill>
              <a:sysClr val="windowText" lastClr="000000"/>
            </a:solidFill>
            <a:effectLst/>
            <a:latin typeface="+mn-lt"/>
            <a:ea typeface="+mn-ea"/>
            <a:cs typeface="+mn-cs"/>
          </a:endParaRPr>
        </a:p>
        <a:p>
          <a:r>
            <a:rPr kumimoji="1" lang="ja-JP" altLang="en-US" sz="1000" b="1">
              <a:solidFill>
                <a:sysClr val="windowText" lastClr="000000"/>
              </a:solidFill>
            </a:rPr>
            <a:t>⑥ 留学先大学に納付した金額と機構に支給申請した金額が一致することがわかる </a:t>
          </a:r>
        </a:p>
      </xdr:txBody>
    </xdr:sp>
    <xdr:clientData/>
  </xdr:twoCellAnchor>
  <xdr:twoCellAnchor>
    <xdr:from>
      <xdr:col>33</xdr:col>
      <xdr:colOff>0</xdr:colOff>
      <xdr:row>1</xdr:row>
      <xdr:rowOff>114299</xdr:rowOff>
    </xdr:from>
    <xdr:to>
      <xdr:col>39</xdr:col>
      <xdr:colOff>66675</xdr:colOff>
      <xdr:row>8</xdr:row>
      <xdr:rowOff>133349</xdr:rowOff>
    </xdr:to>
    <xdr:sp macro="" textlink="">
      <xdr:nvSpPr>
        <xdr:cNvPr id="4" name="テキスト ボックス 3"/>
        <xdr:cNvSpPr txBox="1"/>
      </xdr:nvSpPr>
      <xdr:spPr>
        <a:xfrm>
          <a:off x="7134225" y="266699"/>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E39"/>
  <sheetViews>
    <sheetView zoomScaleNormal="100" workbookViewId="0"/>
  </sheetViews>
  <sheetFormatPr defaultRowHeight="24" customHeight="1" x14ac:dyDescent="0.15"/>
  <cols>
    <col min="1" max="1" width="8.25" customWidth="1"/>
    <col min="2" max="2" width="14.5" customWidth="1"/>
    <col min="3" max="3" width="19.875" customWidth="1"/>
    <col min="4" max="4" width="20.25" customWidth="1"/>
    <col min="5" max="6" width="17.75" customWidth="1"/>
  </cols>
  <sheetData>
    <row r="1" spans="1:5" ht="24" customHeight="1" x14ac:dyDescent="0.15">
      <c r="A1" s="53" t="s">
        <v>230</v>
      </c>
    </row>
    <row r="2" spans="1:5" ht="49.5" customHeight="1" thickBot="1" x14ac:dyDescent="0.2">
      <c r="A2" s="175" t="s">
        <v>231</v>
      </c>
      <c r="B2" s="175"/>
      <c r="C2" s="175"/>
      <c r="D2" s="175"/>
      <c r="E2" s="175"/>
    </row>
    <row r="3" spans="1:5" ht="24" customHeight="1" x14ac:dyDescent="0.15">
      <c r="A3" s="176"/>
      <c r="B3" s="178" t="s">
        <v>143</v>
      </c>
      <c r="C3" s="178" t="s">
        <v>144</v>
      </c>
      <c r="D3" s="178" t="s">
        <v>145</v>
      </c>
      <c r="E3" s="49" t="s">
        <v>234</v>
      </c>
    </row>
    <row r="4" spans="1:5" ht="24" customHeight="1" thickBot="1" x14ac:dyDescent="0.2">
      <c r="A4" s="177"/>
      <c r="B4" s="179"/>
      <c r="C4" s="179"/>
      <c r="D4" s="179"/>
      <c r="E4" s="50" t="s">
        <v>146</v>
      </c>
    </row>
    <row r="5" spans="1:5" ht="24" customHeight="1" thickBot="1" x14ac:dyDescent="0.2">
      <c r="A5" s="79">
        <v>1</v>
      </c>
      <c r="B5" s="51" t="s">
        <v>67</v>
      </c>
      <c r="C5" s="52" t="s">
        <v>69</v>
      </c>
      <c r="D5" s="52" t="s">
        <v>68</v>
      </c>
      <c r="E5" s="51">
        <v>108</v>
      </c>
    </row>
    <row r="6" spans="1:5" ht="24" customHeight="1" thickBot="1" x14ac:dyDescent="0.2">
      <c r="A6" s="79">
        <v>2</v>
      </c>
      <c r="B6" s="51" t="s">
        <v>70</v>
      </c>
      <c r="C6" s="52" t="s">
        <v>71</v>
      </c>
      <c r="D6" s="52" t="s">
        <v>147</v>
      </c>
      <c r="E6" s="51">
        <v>128</v>
      </c>
    </row>
    <row r="7" spans="1:5" ht="24" customHeight="1" thickBot="1" x14ac:dyDescent="0.2">
      <c r="A7" s="79">
        <v>3</v>
      </c>
      <c r="B7" s="51" t="s">
        <v>72</v>
      </c>
      <c r="C7" s="52" t="s">
        <v>73</v>
      </c>
      <c r="D7" s="52" t="s">
        <v>74</v>
      </c>
      <c r="E7" s="51">
        <v>13</v>
      </c>
    </row>
    <row r="8" spans="1:5" ht="24" customHeight="1" thickBot="1" x14ac:dyDescent="0.2">
      <c r="A8" s="79">
        <v>4</v>
      </c>
      <c r="B8" s="51" t="s">
        <v>75</v>
      </c>
      <c r="C8" s="52" t="s">
        <v>76</v>
      </c>
      <c r="D8" s="52" t="s">
        <v>77</v>
      </c>
      <c r="E8" s="51">
        <v>20</v>
      </c>
    </row>
    <row r="9" spans="1:5" ht="24" customHeight="1" thickBot="1" x14ac:dyDescent="0.2">
      <c r="A9" s="79">
        <v>5</v>
      </c>
      <c r="B9" s="51" t="s">
        <v>78</v>
      </c>
      <c r="C9" s="52" t="s">
        <v>79</v>
      </c>
      <c r="D9" s="52" t="s">
        <v>80</v>
      </c>
      <c r="E9" s="51">
        <v>1.46</v>
      </c>
    </row>
    <row r="10" spans="1:5" ht="24" customHeight="1" thickBot="1" x14ac:dyDescent="0.2">
      <c r="A10" s="79">
        <v>6</v>
      </c>
      <c r="B10" s="51" t="s">
        <v>81</v>
      </c>
      <c r="C10" s="52" t="s">
        <v>82</v>
      </c>
      <c r="D10" s="52" t="s">
        <v>83</v>
      </c>
      <c r="E10" s="51">
        <v>85</v>
      </c>
    </row>
    <row r="11" spans="1:5" ht="24" customHeight="1" thickBot="1" x14ac:dyDescent="0.2">
      <c r="A11" s="79">
        <v>7</v>
      </c>
      <c r="B11" s="51" t="s">
        <v>84</v>
      </c>
      <c r="C11" s="52" t="s">
        <v>85</v>
      </c>
      <c r="D11" s="52" t="s">
        <v>86</v>
      </c>
      <c r="E11" s="51">
        <v>5.35</v>
      </c>
    </row>
    <row r="12" spans="1:5" ht="24" customHeight="1" thickBot="1" x14ac:dyDescent="0.2">
      <c r="A12" s="79">
        <v>8</v>
      </c>
      <c r="B12" s="51" t="s">
        <v>87</v>
      </c>
      <c r="C12" s="52" t="s">
        <v>89</v>
      </c>
      <c r="D12" s="52" t="s">
        <v>88</v>
      </c>
      <c r="E12" s="51">
        <v>29</v>
      </c>
    </row>
    <row r="13" spans="1:5" ht="24" customHeight="1" thickBot="1" x14ac:dyDescent="0.2">
      <c r="A13" s="79">
        <v>9</v>
      </c>
      <c r="B13" s="51" t="s">
        <v>90</v>
      </c>
      <c r="C13" s="52" t="s">
        <v>91</v>
      </c>
      <c r="D13" s="52" t="s">
        <v>250</v>
      </c>
      <c r="E13" s="51">
        <v>147</v>
      </c>
    </row>
    <row r="14" spans="1:5" ht="24" customHeight="1" thickBot="1" x14ac:dyDescent="0.2">
      <c r="A14" s="79">
        <v>10</v>
      </c>
      <c r="B14" s="51" t="s">
        <v>92</v>
      </c>
      <c r="C14" s="52" t="s">
        <v>148</v>
      </c>
      <c r="D14" s="52" t="s">
        <v>93</v>
      </c>
      <c r="E14" s="51">
        <v>17</v>
      </c>
    </row>
    <row r="15" spans="1:5" ht="24" customHeight="1" thickBot="1" x14ac:dyDescent="0.2">
      <c r="A15" s="79">
        <v>11</v>
      </c>
      <c r="B15" s="51" t="s">
        <v>94</v>
      </c>
      <c r="C15" s="52" t="s">
        <v>95</v>
      </c>
      <c r="D15" s="52" t="s">
        <v>96</v>
      </c>
      <c r="E15" s="51">
        <v>118</v>
      </c>
    </row>
    <row r="16" spans="1:5" ht="24" customHeight="1" thickBot="1" x14ac:dyDescent="0.2">
      <c r="A16" s="79">
        <v>12</v>
      </c>
      <c r="B16" s="51" t="s">
        <v>97</v>
      </c>
      <c r="C16" s="52" t="s">
        <v>98</v>
      </c>
      <c r="D16" s="52" t="s">
        <v>99</v>
      </c>
      <c r="E16" s="51">
        <v>1.2</v>
      </c>
    </row>
    <row r="17" spans="1:5" ht="24" customHeight="1" thickBot="1" x14ac:dyDescent="0.2">
      <c r="A17" s="79">
        <v>13</v>
      </c>
      <c r="B17" s="51" t="s">
        <v>100</v>
      </c>
      <c r="C17" s="52" t="s">
        <v>101</v>
      </c>
      <c r="D17" s="52" t="s">
        <v>102</v>
      </c>
      <c r="E17" s="51">
        <v>9.6000000000000002E-2</v>
      </c>
    </row>
    <row r="18" spans="1:5" ht="24" customHeight="1" thickBot="1" x14ac:dyDescent="0.2">
      <c r="A18" s="79">
        <v>14</v>
      </c>
      <c r="B18" s="51" t="s">
        <v>235</v>
      </c>
      <c r="C18" s="52" t="s">
        <v>240</v>
      </c>
      <c r="D18" s="52" t="s">
        <v>241</v>
      </c>
      <c r="E18" s="51">
        <v>2.2200000000000002</v>
      </c>
    </row>
    <row r="19" spans="1:5" ht="24" customHeight="1" thickBot="1" x14ac:dyDescent="0.2">
      <c r="A19" s="79">
        <v>15</v>
      </c>
      <c r="B19" s="51" t="s">
        <v>103</v>
      </c>
      <c r="C19" s="52" t="s">
        <v>104</v>
      </c>
      <c r="D19" s="52" t="s">
        <v>105</v>
      </c>
      <c r="E19" s="51">
        <v>81</v>
      </c>
    </row>
    <row r="20" spans="1:5" ht="24" customHeight="1" thickBot="1" x14ac:dyDescent="0.2">
      <c r="A20" s="79">
        <v>16</v>
      </c>
      <c r="B20" s="51" t="s">
        <v>236</v>
      </c>
      <c r="C20" s="52" t="s">
        <v>242</v>
      </c>
      <c r="D20" s="52" t="s">
        <v>243</v>
      </c>
      <c r="E20" s="51">
        <v>76</v>
      </c>
    </row>
    <row r="21" spans="1:5" ht="24" customHeight="1" thickBot="1" x14ac:dyDescent="0.2">
      <c r="A21" s="79">
        <v>17</v>
      </c>
      <c r="B21" s="51" t="s">
        <v>106</v>
      </c>
      <c r="C21" s="52" t="s">
        <v>107</v>
      </c>
      <c r="D21" s="52" t="s">
        <v>108</v>
      </c>
      <c r="E21" s="51">
        <v>12</v>
      </c>
    </row>
    <row r="22" spans="1:5" ht="24" customHeight="1" thickBot="1" x14ac:dyDescent="0.2">
      <c r="A22" s="79">
        <v>18</v>
      </c>
      <c r="B22" s="51" t="s">
        <v>109</v>
      </c>
      <c r="C22" s="52" t="s">
        <v>110</v>
      </c>
      <c r="D22" s="52" t="s">
        <v>111</v>
      </c>
      <c r="E22" s="51">
        <v>17</v>
      </c>
    </row>
    <row r="23" spans="1:5" ht="24" customHeight="1" thickBot="1" x14ac:dyDescent="0.2">
      <c r="A23" s="79">
        <v>19</v>
      </c>
      <c r="B23" s="51" t="s">
        <v>237</v>
      </c>
      <c r="C23" s="52" t="s">
        <v>244</v>
      </c>
      <c r="D23" s="52" t="s">
        <v>251</v>
      </c>
      <c r="E23" s="51">
        <v>7.29</v>
      </c>
    </row>
    <row r="24" spans="1:5" ht="24" customHeight="1" thickBot="1" x14ac:dyDescent="0.2">
      <c r="A24" s="79">
        <v>20</v>
      </c>
      <c r="B24" s="51" t="s">
        <v>112</v>
      </c>
      <c r="C24" s="52" t="s">
        <v>149</v>
      </c>
      <c r="D24" s="52" t="s">
        <v>113</v>
      </c>
      <c r="E24" s="51">
        <v>14</v>
      </c>
    </row>
    <row r="25" spans="1:5" ht="24" customHeight="1" thickBot="1" x14ac:dyDescent="0.2">
      <c r="A25" s="79">
        <v>21</v>
      </c>
      <c r="B25" s="51" t="s">
        <v>114</v>
      </c>
      <c r="C25" s="52" t="s">
        <v>245</v>
      </c>
      <c r="D25" s="52" t="s">
        <v>115</v>
      </c>
      <c r="E25" s="51">
        <v>26</v>
      </c>
    </row>
    <row r="26" spans="1:5" ht="24" customHeight="1" thickBot="1" x14ac:dyDescent="0.2">
      <c r="A26" s="79">
        <v>22</v>
      </c>
      <c r="B26" s="51" t="s">
        <v>238</v>
      </c>
      <c r="C26" s="52" t="s">
        <v>246</v>
      </c>
      <c r="D26" s="52" t="s">
        <v>247</v>
      </c>
      <c r="E26" s="51">
        <v>0.18</v>
      </c>
    </row>
    <row r="27" spans="1:5" ht="24" customHeight="1" thickBot="1" x14ac:dyDescent="0.2">
      <c r="A27" s="79">
        <v>23</v>
      </c>
      <c r="B27" s="51" t="s">
        <v>116</v>
      </c>
      <c r="C27" s="52" t="s">
        <v>117</v>
      </c>
      <c r="D27" s="52" t="s">
        <v>118</v>
      </c>
      <c r="E27" s="51">
        <v>0.99</v>
      </c>
    </row>
    <row r="28" spans="1:5" ht="24" customHeight="1" thickBot="1" x14ac:dyDescent="0.2">
      <c r="A28" s="79">
        <v>24</v>
      </c>
      <c r="B28" s="51" t="s">
        <v>119</v>
      </c>
      <c r="C28" s="52" t="s">
        <v>121</v>
      </c>
      <c r="D28" s="52" t="s">
        <v>120</v>
      </c>
      <c r="E28" s="51">
        <v>33</v>
      </c>
    </row>
    <row r="29" spans="1:5" ht="24" customHeight="1" thickBot="1" x14ac:dyDescent="0.2">
      <c r="A29" s="79">
        <v>25</v>
      </c>
      <c r="B29" s="51" t="s">
        <v>239</v>
      </c>
      <c r="C29" s="52" t="s">
        <v>248</v>
      </c>
      <c r="D29" s="52" t="s">
        <v>249</v>
      </c>
      <c r="E29" s="51">
        <v>1.44</v>
      </c>
    </row>
    <row r="30" spans="1:5" ht="24" customHeight="1" thickBot="1" x14ac:dyDescent="0.2">
      <c r="A30" s="79">
        <v>26</v>
      </c>
      <c r="B30" s="51" t="s">
        <v>122</v>
      </c>
      <c r="C30" s="52" t="s">
        <v>123</v>
      </c>
      <c r="D30" s="52" t="s">
        <v>124</v>
      </c>
      <c r="E30" s="51">
        <v>30</v>
      </c>
    </row>
    <row r="31" spans="1:5" ht="24" customHeight="1" thickBot="1" x14ac:dyDescent="0.2">
      <c r="A31" s="79">
        <v>27</v>
      </c>
      <c r="B31" s="51" t="s">
        <v>125</v>
      </c>
      <c r="C31" s="52" t="s">
        <v>126</v>
      </c>
      <c r="D31" s="52" t="s">
        <v>127</v>
      </c>
      <c r="E31" s="51">
        <v>4.95</v>
      </c>
    </row>
    <row r="32" spans="1:5" ht="24" customHeight="1" thickBot="1" x14ac:dyDescent="0.2">
      <c r="A32" s="79">
        <v>28</v>
      </c>
      <c r="B32" s="51" t="s">
        <v>128</v>
      </c>
      <c r="C32" s="52" t="s">
        <v>129</v>
      </c>
      <c r="D32" s="52" t="s">
        <v>130</v>
      </c>
      <c r="E32" s="51">
        <v>0.36</v>
      </c>
    </row>
    <row r="33" spans="1:5" ht="24" customHeight="1" thickBot="1" x14ac:dyDescent="0.2">
      <c r="A33" s="79">
        <v>29</v>
      </c>
      <c r="B33" s="51" t="s">
        <v>131</v>
      </c>
      <c r="C33" s="52" t="s">
        <v>132</v>
      </c>
      <c r="D33" s="52" t="s">
        <v>133</v>
      </c>
      <c r="E33" s="51">
        <v>26</v>
      </c>
    </row>
    <row r="34" spans="1:5" ht="24" customHeight="1" thickBot="1" x14ac:dyDescent="0.2">
      <c r="A34" s="79">
        <v>30</v>
      </c>
      <c r="B34" s="51" t="s">
        <v>134</v>
      </c>
      <c r="C34" s="52" t="s">
        <v>135</v>
      </c>
      <c r="D34" s="52" t="s">
        <v>136</v>
      </c>
      <c r="E34" s="51">
        <v>80</v>
      </c>
    </row>
    <row r="35" spans="1:5" ht="24" customHeight="1" thickBot="1" x14ac:dyDescent="0.2">
      <c r="A35" s="79">
        <v>31</v>
      </c>
      <c r="B35" s="51" t="s">
        <v>137</v>
      </c>
      <c r="C35" s="52" t="s">
        <v>138</v>
      </c>
      <c r="D35" s="52" t="s">
        <v>139</v>
      </c>
      <c r="E35" s="51">
        <v>65</v>
      </c>
    </row>
    <row r="36" spans="1:5" ht="24" customHeight="1" thickBot="1" x14ac:dyDescent="0.2">
      <c r="A36" s="79">
        <v>32</v>
      </c>
      <c r="B36" s="51" t="s">
        <v>140</v>
      </c>
      <c r="C36" s="52" t="s">
        <v>141</v>
      </c>
      <c r="D36" s="52" t="s">
        <v>142</v>
      </c>
      <c r="E36" s="51">
        <v>29</v>
      </c>
    </row>
    <row r="37" spans="1:5" ht="41.25" customHeight="1" x14ac:dyDescent="0.15">
      <c r="A37" s="175" t="s">
        <v>232</v>
      </c>
      <c r="B37" s="175"/>
      <c r="C37" s="175"/>
      <c r="D37" s="175"/>
      <c r="E37" s="175"/>
    </row>
    <row r="38" spans="1:5" ht="24" customHeight="1" x14ac:dyDescent="0.15">
      <c r="A38" s="48" t="s">
        <v>150</v>
      </c>
    </row>
    <row r="39" spans="1:5" ht="24" customHeight="1" x14ac:dyDescent="0.15">
      <c r="A39" s="126" t="s">
        <v>233</v>
      </c>
    </row>
  </sheetData>
  <sheetProtection algorithmName="SHA-512" hashValue="k0gTb7XO6IwMY/IcWRKvZzp6yGg91MSxq6n84D51SK5QQ97aNixBV3hNjITwARcaTHW5kj/dM0pj17ZResTq/A==" saltValue="KzZ/n0fqOb5Ovwy5S98/fg==" spinCount="100000" sheet="1" objects="1" scenarios="1"/>
  <mergeCells count="6">
    <mergeCell ref="A2:E2"/>
    <mergeCell ref="A37:E37"/>
    <mergeCell ref="A3:A4"/>
    <mergeCell ref="B3:B4"/>
    <mergeCell ref="C3:C4"/>
    <mergeCell ref="D3:D4"/>
  </mergeCells>
  <phoneticPr fontId="5"/>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30"/>
  <sheetViews>
    <sheetView showGridLines="0" defaultGridColor="0" view="pageBreakPreview" topLeftCell="A16" colorId="22" zoomScaleNormal="120" zoomScaleSheetLayoutView="100" workbookViewId="0">
      <selection sqref="A1:AF14"/>
    </sheetView>
  </sheetViews>
  <sheetFormatPr defaultColWidth="9" defaultRowHeight="12" x14ac:dyDescent="0.15"/>
  <cols>
    <col min="1" max="32" width="3.125" style="3" customWidth="1"/>
    <col min="33" max="16384" width="9" style="3"/>
  </cols>
  <sheetData>
    <row r="1" spans="1:32" ht="12.75" thickTop="1" x14ac:dyDescent="0.15">
      <c r="A1" s="236" t="s">
        <v>210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8"/>
    </row>
    <row r="2" spans="1:32" x14ac:dyDescent="0.15">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1"/>
    </row>
    <row r="3" spans="1:32" x14ac:dyDescent="0.15">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1"/>
    </row>
    <row r="4" spans="1:32" x14ac:dyDescent="0.15">
      <c r="A4" s="239"/>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1"/>
    </row>
    <row r="5" spans="1:32" x14ac:dyDescent="0.15">
      <c r="A5" s="239"/>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1"/>
    </row>
    <row r="6" spans="1:32" x14ac:dyDescent="0.15">
      <c r="A6" s="239"/>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1"/>
    </row>
    <row r="7" spans="1:32" x14ac:dyDescent="0.15">
      <c r="A7" s="239"/>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1"/>
    </row>
    <row r="8" spans="1:32" x14ac:dyDescent="0.15">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1"/>
    </row>
    <row r="9" spans="1:32" x14ac:dyDescent="0.15">
      <c r="A9" s="239"/>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1"/>
    </row>
    <row r="10" spans="1:32" x14ac:dyDescent="0.15">
      <c r="A10" s="239"/>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1"/>
    </row>
    <row r="11" spans="1:32" x14ac:dyDescent="0.15">
      <c r="A11" s="239"/>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1"/>
    </row>
    <row r="12" spans="1:32" x14ac:dyDescent="0.15">
      <c r="A12" s="239"/>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1"/>
    </row>
    <row r="13" spans="1:32" x14ac:dyDescent="0.15">
      <c r="A13" s="239"/>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1"/>
    </row>
    <row r="14" spans="1:32" ht="12.75" thickBot="1" x14ac:dyDescent="0.2">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4"/>
    </row>
    <row r="15" spans="1:32" ht="12.75" thickTop="1" x14ac:dyDescent="0.1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6" spans="1:32" x14ac:dyDescent="0.15">
      <c r="A16" s="10"/>
      <c r="B16" s="10"/>
      <c r="C16" s="10"/>
      <c r="D16" s="11"/>
      <c r="E16" s="11"/>
      <c r="F16" s="11"/>
      <c r="G16" s="11"/>
      <c r="H16" s="11"/>
      <c r="I16" s="11"/>
      <c r="J16" s="11"/>
      <c r="K16" s="11"/>
      <c r="L16" s="11"/>
      <c r="M16" s="11"/>
      <c r="N16" s="11"/>
      <c r="O16" s="11"/>
      <c r="P16" s="11"/>
      <c r="Q16" s="11"/>
      <c r="R16" s="11"/>
      <c r="S16" s="13"/>
      <c r="T16" s="11"/>
      <c r="U16" s="11"/>
      <c r="V16" s="11"/>
      <c r="W16" s="11"/>
      <c r="X16" s="11"/>
      <c r="Y16" s="11"/>
      <c r="Z16" s="11"/>
      <c r="AA16" s="11"/>
      <c r="AB16" s="11"/>
      <c r="AC16" s="12"/>
      <c r="AD16" s="65" t="s">
        <v>189</v>
      </c>
      <c r="AE16" s="12"/>
      <c r="AF16" s="11"/>
    </row>
    <row r="17" spans="1:32" x14ac:dyDescent="0.15">
      <c r="A17" s="1" t="s">
        <v>3</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x14ac:dyDescent="0.15">
      <c r="A18" s="11" t="s">
        <v>7</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x14ac:dyDescent="0.15">
      <c r="A19" s="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x14ac:dyDescent="0.15">
      <c r="A20" s="1"/>
      <c r="B20" s="11"/>
      <c r="C20" s="11"/>
      <c r="D20" s="11"/>
      <c r="E20" s="11"/>
      <c r="F20" s="11"/>
      <c r="G20" s="11"/>
      <c r="H20" s="11"/>
      <c r="I20" s="11"/>
      <c r="J20" s="11"/>
      <c r="K20" s="11"/>
      <c r="L20" s="11"/>
      <c r="M20" s="11"/>
      <c r="N20" s="11"/>
      <c r="O20" s="11"/>
      <c r="P20" s="11"/>
      <c r="Q20" s="11"/>
      <c r="R20" s="11"/>
      <c r="S20" s="13"/>
      <c r="T20" s="13"/>
      <c r="U20" s="13"/>
      <c r="V20" s="14" t="s">
        <v>0</v>
      </c>
      <c r="W20" s="449" t="s">
        <v>192</v>
      </c>
      <c r="X20" s="449"/>
      <c r="Y20" s="449"/>
      <c r="Z20" s="449"/>
      <c r="AA20" s="449"/>
      <c r="AB20" s="449"/>
      <c r="AC20" s="449"/>
      <c r="AD20" s="449"/>
      <c r="AE20" s="449"/>
      <c r="AF20" s="449"/>
    </row>
    <row r="21" spans="1:32" x14ac:dyDescent="0.15">
      <c r="A21" s="1"/>
      <c r="B21" s="11"/>
      <c r="C21" s="11"/>
      <c r="D21" s="11"/>
      <c r="E21" s="11"/>
      <c r="F21" s="11"/>
      <c r="G21" s="11"/>
      <c r="H21" s="11"/>
      <c r="I21" s="11"/>
      <c r="J21" s="11"/>
      <c r="K21" s="11"/>
      <c r="L21" s="11"/>
      <c r="M21" s="11"/>
      <c r="N21" s="11"/>
      <c r="O21" s="11"/>
      <c r="P21" s="11"/>
      <c r="Q21" s="11"/>
      <c r="R21" s="11"/>
      <c r="S21" s="15"/>
      <c r="T21" s="15"/>
      <c r="U21" s="15"/>
      <c r="V21" s="14" t="s">
        <v>8</v>
      </c>
      <c r="W21" s="450" t="s">
        <v>162</v>
      </c>
      <c r="X21" s="450"/>
      <c r="Y21" s="450"/>
      <c r="Z21" s="450"/>
      <c r="AA21" s="450"/>
      <c r="AB21" s="450"/>
      <c r="AC21" s="450"/>
      <c r="AD21" s="450"/>
      <c r="AE21" s="450"/>
      <c r="AF21" s="450"/>
    </row>
    <row r="22" spans="1:32" x14ac:dyDescent="0.15">
      <c r="A22" s="11"/>
      <c r="B22" s="11"/>
      <c r="C22" s="11"/>
      <c r="D22" s="11"/>
      <c r="E22" s="11"/>
      <c r="F22" s="11"/>
      <c r="G22" s="11"/>
      <c r="H22" s="11"/>
      <c r="I22" s="11"/>
      <c r="J22" s="11"/>
      <c r="K22" s="11"/>
      <c r="L22" s="11"/>
      <c r="M22" s="11"/>
      <c r="N22" s="11"/>
      <c r="O22" s="11"/>
      <c r="P22" s="11"/>
      <c r="Q22" s="11"/>
      <c r="R22" s="11"/>
      <c r="S22" s="15"/>
      <c r="T22" s="15"/>
      <c r="U22" s="15"/>
      <c r="V22" s="14" t="s">
        <v>9</v>
      </c>
      <c r="W22" s="450" t="s">
        <v>10</v>
      </c>
      <c r="X22" s="450"/>
      <c r="Y22" s="450"/>
      <c r="Z22" s="450"/>
      <c r="AA22" s="450"/>
      <c r="AB22" s="450"/>
      <c r="AC22" s="450"/>
      <c r="AD22" s="450"/>
      <c r="AE22" s="450"/>
      <c r="AF22" s="450"/>
    </row>
    <row r="23" spans="1:32" x14ac:dyDescent="0.15">
      <c r="A23" s="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x14ac:dyDescent="0.15">
      <c r="A24" s="451" t="s">
        <v>190</v>
      </c>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row>
    <row r="26" spans="1:32" x14ac:dyDescent="0.15">
      <c r="A26" s="3" t="s">
        <v>11</v>
      </c>
    </row>
    <row r="27" spans="1:32" x14ac:dyDescent="0.15">
      <c r="A27" s="4"/>
      <c r="B27" s="4"/>
      <c r="C27" s="4"/>
      <c r="D27" s="4"/>
      <c r="E27" s="4"/>
      <c r="F27" s="4"/>
      <c r="G27" s="4"/>
      <c r="H27" s="4"/>
      <c r="I27" s="4"/>
      <c r="J27" s="4"/>
      <c r="K27" s="4"/>
      <c r="L27" s="4"/>
      <c r="M27" s="4"/>
      <c r="N27" s="4"/>
      <c r="O27" s="4"/>
      <c r="P27" s="4"/>
      <c r="Q27" s="4"/>
      <c r="R27" s="4"/>
      <c r="S27" s="4"/>
      <c r="T27" s="4"/>
      <c r="U27" s="4"/>
      <c r="V27" s="4"/>
      <c r="W27" s="4"/>
      <c r="X27" s="4"/>
      <c r="Y27" s="4" t="s">
        <v>3</v>
      </c>
      <c r="Z27" s="4"/>
      <c r="AA27" s="4"/>
      <c r="AB27" s="4"/>
      <c r="AC27" s="4"/>
      <c r="AD27" s="4"/>
      <c r="AE27" s="4"/>
      <c r="AF27" s="4"/>
    </row>
    <row r="28" spans="1:32" x14ac:dyDescent="0.15">
      <c r="A28" s="254" t="s">
        <v>12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row>
    <row r="29" spans="1:32"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row>
    <row r="30" spans="1:32" s="98" customFormat="1" ht="23.25" customHeight="1" x14ac:dyDescent="0.15">
      <c r="A30" s="41" t="s">
        <v>18</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row>
    <row r="31" spans="1:32" ht="15.75" customHeight="1" x14ac:dyDescent="0.15">
      <c r="A31" s="445" t="s">
        <v>19</v>
      </c>
      <c r="B31" s="445"/>
      <c r="C31" s="445"/>
      <c r="D31" s="445"/>
      <c r="E31" s="445"/>
      <c r="F31" s="445"/>
      <c r="G31" s="445"/>
      <c r="H31" s="445"/>
      <c r="I31" s="445"/>
      <c r="J31" s="452">
        <v>2021</v>
      </c>
      <c r="K31" s="453"/>
      <c r="L31" s="453"/>
      <c r="M31" s="453"/>
      <c r="N31" s="81" t="s">
        <v>4</v>
      </c>
      <c r="O31" s="453">
        <v>9</v>
      </c>
      <c r="P31" s="453"/>
      <c r="Q31" s="81" t="s">
        <v>16</v>
      </c>
      <c r="R31" s="55"/>
      <c r="S31" s="55" t="s">
        <v>20</v>
      </c>
      <c r="T31" s="16"/>
      <c r="U31" s="16"/>
      <c r="V31" s="453">
        <v>2023</v>
      </c>
      <c r="W31" s="453"/>
      <c r="X31" s="453"/>
      <c r="Y31" s="453"/>
      <c r="Z31" s="81" t="s">
        <v>4</v>
      </c>
      <c r="AA31" s="453">
        <v>8</v>
      </c>
      <c r="AB31" s="453"/>
      <c r="AC31" s="81" t="s">
        <v>16</v>
      </c>
      <c r="AD31" s="438"/>
      <c r="AE31" s="438"/>
      <c r="AF31" s="17"/>
    </row>
    <row r="32" spans="1:32" ht="15.75" customHeight="1" x14ac:dyDescent="0.15">
      <c r="A32" s="439" t="s">
        <v>13</v>
      </c>
      <c r="B32" s="440"/>
      <c r="C32" s="440"/>
      <c r="D32" s="440"/>
      <c r="E32" s="440"/>
      <c r="F32" s="440"/>
      <c r="G32" s="440"/>
      <c r="H32" s="440"/>
      <c r="I32" s="441"/>
      <c r="J32" s="442" t="s">
        <v>191</v>
      </c>
      <c r="K32" s="443"/>
      <c r="L32" s="443"/>
      <c r="M32" s="443"/>
      <c r="N32" s="443"/>
      <c r="O32" s="443"/>
      <c r="P32" s="443"/>
      <c r="Q32" s="443"/>
      <c r="R32" s="443"/>
      <c r="S32" s="443"/>
      <c r="T32" s="443"/>
      <c r="U32" s="443"/>
      <c r="V32" s="443"/>
      <c r="W32" s="443"/>
      <c r="X32" s="443"/>
      <c r="Y32" s="443"/>
      <c r="Z32" s="443"/>
      <c r="AA32" s="443"/>
      <c r="AB32" s="443"/>
      <c r="AC32" s="443"/>
      <c r="AD32" s="443"/>
      <c r="AE32" s="443"/>
      <c r="AF32" s="444"/>
    </row>
    <row r="33" spans="1:32" ht="15.75" customHeight="1" x14ac:dyDescent="0.15">
      <c r="A33" s="445" t="s">
        <v>14</v>
      </c>
      <c r="B33" s="445"/>
      <c r="C33" s="445"/>
      <c r="D33" s="445"/>
      <c r="E33" s="445"/>
      <c r="F33" s="445"/>
      <c r="G33" s="445"/>
      <c r="H33" s="445"/>
      <c r="I33" s="445"/>
      <c r="J33" s="446" t="s">
        <v>203</v>
      </c>
      <c r="K33" s="447"/>
      <c r="L33" s="447"/>
      <c r="M33" s="447"/>
      <c r="N33" s="447"/>
      <c r="O33" s="447"/>
      <c r="P33" s="447"/>
      <c r="Q33" s="447"/>
      <c r="R33" s="447"/>
      <c r="S33" s="447"/>
      <c r="T33" s="447"/>
      <c r="U33" s="448"/>
      <c r="V33" s="445" t="s">
        <v>15</v>
      </c>
      <c r="W33" s="445"/>
      <c r="X33" s="445"/>
      <c r="Y33" s="442" t="s">
        <v>204</v>
      </c>
      <c r="Z33" s="443"/>
      <c r="AA33" s="443"/>
      <c r="AB33" s="443"/>
      <c r="AC33" s="443"/>
      <c r="AD33" s="443"/>
      <c r="AE33" s="443"/>
      <c r="AF33" s="444"/>
    </row>
    <row r="34" spans="1:32" x14ac:dyDescent="0.15">
      <c r="A34" s="5"/>
      <c r="E34" s="5"/>
      <c r="F34" s="5"/>
    </row>
    <row r="35" spans="1:32" s="98" customFormat="1" ht="23.25" customHeight="1" x14ac:dyDescent="0.15">
      <c r="A35" s="41" t="s">
        <v>219</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row>
    <row r="36" spans="1:32" x14ac:dyDescent="0.15">
      <c r="A36" s="255" t="s">
        <v>29</v>
      </c>
      <c r="B36" s="256"/>
      <c r="C36" s="257"/>
      <c r="D36" s="255" t="s">
        <v>30</v>
      </c>
      <c r="E36" s="256"/>
      <c r="F36" s="257"/>
      <c r="G36" s="255" t="s">
        <v>31</v>
      </c>
      <c r="H36" s="256"/>
      <c r="I36" s="256"/>
      <c r="J36" s="256"/>
      <c r="K36" s="256"/>
      <c r="L36" s="257"/>
      <c r="M36" s="215" t="s">
        <v>32</v>
      </c>
      <c r="N36" s="216"/>
      <c r="O36" s="217"/>
      <c r="P36" s="215" t="s">
        <v>66</v>
      </c>
      <c r="Q36" s="216"/>
      <c r="R36" s="216"/>
      <c r="S36" s="216"/>
      <c r="T36" s="217"/>
      <c r="U36" s="255" t="s">
        <v>33</v>
      </c>
      <c r="V36" s="256"/>
      <c r="W36" s="256"/>
      <c r="X36" s="256"/>
      <c r="Y36" s="256"/>
      <c r="Z36" s="256"/>
      <c r="AA36" s="6"/>
      <c r="AB36" s="6"/>
      <c r="AC36" s="6"/>
      <c r="AD36" s="6"/>
      <c r="AE36" s="6"/>
      <c r="AF36" s="7"/>
    </row>
    <row r="37" spans="1:32" ht="15.75" customHeight="1" x14ac:dyDescent="0.15">
      <c r="A37" s="428" t="s">
        <v>258</v>
      </c>
      <c r="B37" s="429"/>
      <c r="C37" s="430"/>
      <c r="D37" s="136">
        <v>1</v>
      </c>
      <c r="E37" s="192" t="s">
        <v>22</v>
      </c>
      <c r="F37" s="193"/>
      <c r="G37" s="192">
        <v>2022</v>
      </c>
      <c r="H37" s="382"/>
      <c r="I37" s="193"/>
      <c r="J37" s="56" t="s">
        <v>4</v>
      </c>
      <c r="K37" s="141">
        <v>4</v>
      </c>
      <c r="L37" s="56" t="s">
        <v>21</v>
      </c>
      <c r="M37" s="437" t="s">
        <v>161</v>
      </c>
      <c r="N37" s="437"/>
      <c r="O37" s="437"/>
      <c r="P37" s="198" t="s">
        <v>193</v>
      </c>
      <c r="Q37" s="199"/>
      <c r="R37" s="199"/>
      <c r="S37" s="199"/>
      <c r="T37" s="200"/>
      <c r="U37" s="201">
        <v>918750</v>
      </c>
      <c r="V37" s="202"/>
      <c r="W37" s="202"/>
      <c r="X37" s="202"/>
      <c r="Y37" s="202"/>
      <c r="Z37" s="202"/>
      <c r="AA37" s="18" t="s">
        <v>17</v>
      </c>
      <c r="AB37" s="189">
        <f>IF(M37="支給",U37*1,IF(M37="返納",U37*-1,""))</f>
        <v>918750</v>
      </c>
      <c r="AC37" s="190"/>
      <c r="AD37" s="190"/>
      <c r="AE37" s="191"/>
      <c r="AF37" s="18" t="s">
        <v>17</v>
      </c>
    </row>
    <row r="38" spans="1:32" ht="15.75" customHeight="1" x14ac:dyDescent="0.15">
      <c r="A38" s="431"/>
      <c r="B38" s="432"/>
      <c r="C38" s="433"/>
      <c r="D38" s="142">
        <v>2</v>
      </c>
      <c r="E38" s="192" t="s">
        <v>22</v>
      </c>
      <c r="F38" s="193"/>
      <c r="G38" s="349">
        <v>2022</v>
      </c>
      <c r="H38" s="350"/>
      <c r="I38" s="427"/>
      <c r="J38" s="56" t="s">
        <v>4</v>
      </c>
      <c r="K38" s="141">
        <v>8</v>
      </c>
      <c r="L38" s="56" t="s">
        <v>21</v>
      </c>
      <c r="M38" s="197" t="s">
        <v>160</v>
      </c>
      <c r="N38" s="197"/>
      <c r="O38" s="197"/>
      <c r="P38" s="198" t="s">
        <v>159</v>
      </c>
      <c r="Q38" s="199"/>
      <c r="R38" s="199"/>
      <c r="S38" s="199"/>
      <c r="T38" s="200"/>
      <c r="U38" s="201">
        <v>25000</v>
      </c>
      <c r="V38" s="202"/>
      <c r="W38" s="202"/>
      <c r="X38" s="202"/>
      <c r="Y38" s="202"/>
      <c r="Z38" s="202"/>
      <c r="AA38" s="18" t="s">
        <v>17</v>
      </c>
      <c r="AB38" s="189">
        <f t="shared" ref="AB38:AB42" si="0">IF(M38="支給",U38*1,IF(M38="返納",U38*-1,""))</f>
        <v>-25000</v>
      </c>
      <c r="AC38" s="190"/>
      <c r="AD38" s="190"/>
      <c r="AE38" s="191"/>
      <c r="AF38" s="18" t="s">
        <v>17</v>
      </c>
    </row>
    <row r="39" spans="1:32" ht="15.75" customHeight="1" x14ac:dyDescent="0.15">
      <c r="A39" s="431"/>
      <c r="B39" s="432"/>
      <c r="C39" s="433"/>
      <c r="D39" s="142">
        <v>3</v>
      </c>
      <c r="E39" s="192" t="s">
        <v>22</v>
      </c>
      <c r="F39" s="193"/>
      <c r="G39" s="349">
        <v>2022</v>
      </c>
      <c r="H39" s="350"/>
      <c r="I39" s="427"/>
      <c r="J39" s="56" t="s">
        <v>4</v>
      </c>
      <c r="K39" s="141">
        <v>8</v>
      </c>
      <c r="L39" s="56" t="s">
        <v>21</v>
      </c>
      <c r="M39" s="197" t="s">
        <v>160</v>
      </c>
      <c r="N39" s="197"/>
      <c r="O39" s="197"/>
      <c r="P39" s="198" t="s">
        <v>193</v>
      </c>
      <c r="Q39" s="199"/>
      <c r="R39" s="199"/>
      <c r="S39" s="199"/>
      <c r="T39" s="200"/>
      <c r="U39" s="201">
        <v>25000</v>
      </c>
      <c r="V39" s="202"/>
      <c r="W39" s="202"/>
      <c r="X39" s="202"/>
      <c r="Y39" s="202"/>
      <c r="Z39" s="202"/>
      <c r="AA39" s="18" t="s">
        <v>17</v>
      </c>
      <c r="AB39" s="189">
        <f t="shared" si="0"/>
        <v>-25000</v>
      </c>
      <c r="AC39" s="190"/>
      <c r="AD39" s="190"/>
      <c r="AE39" s="191"/>
      <c r="AF39" s="18" t="s">
        <v>17</v>
      </c>
    </row>
    <row r="40" spans="1:32" ht="15.75" customHeight="1" x14ac:dyDescent="0.15">
      <c r="A40" s="431"/>
      <c r="B40" s="432"/>
      <c r="C40" s="433"/>
      <c r="D40" s="142"/>
      <c r="E40" s="192" t="s">
        <v>22</v>
      </c>
      <c r="F40" s="193"/>
      <c r="G40" s="349"/>
      <c r="H40" s="350"/>
      <c r="I40" s="427"/>
      <c r="J40" s="56" t="s">
        <v>4</v>
      </c>
      <c r="K40" s="141"/>
      <c r="L40" s="56" t="s">
        <v>21</v>
      </c>
      <c r="M40" s="197"/>
      <c r="N40" s="197"/>
      <c r="O40" s="197"/>
      <c r="P40" s="198"/>
      <c r="Q40" s="199"/>
      <c r="R40" s="199"/>
      <c r="S40" s="199"/>
      <c r="T40" s="200"/>
      <c r="U40" s="201"/>
      <c r="V40" s="202"/>
      <c r="W40" s="202"/>
      <c r="X40" s="202"/>
      <c r="Y40" s="202"/>
      <c r="Z40" s="202"/>
      <c r="AA40" s="18" t="s">
        <v>17</v>
      </c>
      <c r="AB40" s="189" t="str">
        <f t="shared" si="0"/>
        <v/>
      </c>
      <c r="AC40" s="190"/>
      <c r="AD40" s="190"/>
      <c r="AE40" s="191"/>
      <c r="AF40" s="18" t="s">
        <v>17</v>
      </c>
    </row>
    <row r="41" spans="1:32" ht="15.75" customHeight="1" x14ac:dyDescent="0.15">
      <c r="A41" s="431"/>
      <c r="B41" s="432"/>
      <c r="C41" s="433"/>
      <c r="D41" s="142"/>
      <c r="E41" s="192" t="s">
        <v>22</v>
      </c>
      <c r="F41" s="193"/>
      <c r="G41" s="349"/>
      <c r="H41" s="350"/>
      <c r="I41" s="427"/>
      <c r="J41" s="56" t="s">
        <v>4</v>
      </c>
      <c r="K41" s="141"/>
      <c r="L41" s="56" t="s">
        <v>21</v>
      </c>
      <c r="M41" s="197"/>
      <c r="N41" s="197"/>
      <c r="O41" s="197"/>
      <c r="P41" s="198"/>
      <c r="Q41" s="199"/>
      <c r="R41" s="199"/>
      <c r="S41" s="199"/>
      <c r="T41" s="200"/>
      <c r="U41" s="201"/>
      <c r="V41" s="202"/>
      <c r="W41" s="202"/>
      <c r="X41" s="202"/>
      <c r="Y41" s="202"/>
      <c r="Z41" s="202"/>
      <c r="AA41" s="18" t="s">
        <v>17</v>
      </c>
      <c r="AB41" s="189" t="str">
        <f t="shared" si="0"/>
        <v/>
      </c>
      <c r="AC41" s="190"/>
      <c r="AD41" s="190"/>
      <c r="AE41" s="191"/>
      <c r="AF41" s="18" t="s">
        <v>17</v>
      </c>
    </row>
    <row r="42" spans="1:32" ht="15.75" customHeight="1" x14ac:dyDescent="0.15">
      <c r="A42" s="434"/>
      <c r="B42" s="435"/>
      <c r="C42" s="436"/>
      <c r="D42" s="142"/>
      <c r="E42" s="192" t="s">
        <v>22</v>
      </c>
      <c r="F42" s="193"/>
      <c r="G42" s="349"/>
      <c r="H42" s="350"/>
      <c r="I42" s="427"/>
      <c r="J42" s="56" t="s">
        <v>4</v>
      </c>
      <c r="K42" s="141"/>
      <c r="L42" s="56" t="s">
        <v>21</v>
      </c>
      <c r="M42" s="197"/>
      <c r="N42" s="197"/>
      <c r="O42" s="197"/>
      <c r="P42" s="198"/>
      <c r="Q42" s="199"/>
      <c r="R42" s="199"/>
      <c r="S42" s="199"/>
      <c r="T42" s="200"/>
      <c r="U42" s="201"/>
      <c r="V42" s="202"/>
      <c r="W42" s="202"/>
      <c r="X42" s="202"/>
      <c r="Y42" s="202"/>
      <c r="Z42" s="202"/>
      <c r="AA42" s="18" t="s">
        <v>17</v>
      </c>
      <c r="AB42" s="189" t="str">
        <f t="shared" si="0"/>
        <v/>
      </c>
      <c r="AC42" s="190"/>
      <c r="AD42" s="190"/>
      <c r="AE42" s="191"/>
      <c r="AF42" s="18" t="s">
        <v>17</v>
      </c>
    </row>
    <row r="43" spans="1:32" ht="15.75" customHeight="1" x14ac:dyDescent="0.15">
      <c r="A43" s="19"/>
      <c r="B43" s="20"/>
      <c r="C43" s="20"/>
      <c r="D43" s="20" t="s">
        <v>25</v>
      </c>
      <c r="E43" s="20"/>
      <c r="F43" s="20"/>
      <c r="G43" s="20" t="s">
        <v>23</v>
      </c>
      <c r="H43" s="20" t="s">
        <v>27</v>
      </c>
      <c r="I43" s="20"/>
      <c r="J43" s="20"/>
      <c r="K43" s="20"/>
      <c r="L43" s="20"/>
      <c r="M43" s="20" t="s">
        <v>24</v>
      </c>
      <c r="N43" s="20"/>
      <c r="O43" s="20"/>
      <c r="P43" s="20"/>
      <c r="Q43" s="20"/>
      <c r="R43" s="20"/>
      <c r="S43" s="20"/>
      <c r="T43" s="20"/>
      <c r="U43" s="20"/>
      <c r="V43" s="20"/>
      <c r="W43" s="20"/>
      <c r="X43" s="20"/>
      <c r="Y43" s="20"/>
      <c r="Z43" s="20"/>
      <c r="AA43" s="21"/>
      <c r="AB43" s="189">
        <f ca="1">SUMIF(P37:T42,H43,AB37:AE42)</f>
        <v>-25000</v>
      </c>
      <c r="AC43" s="190"/>
      <c r="AD43" s="190"/>
      <c r="AE43" s="191"/>
      <c r="AF43" s="18" t="s">
        <v>17</v>
      </c>
    </row>
    <row r="44" spans="1:32" ht="15.75" customHeight="1" x14ac:dyDescent="0.15">
      <c r="A44" s="19"/>
      <c r="B44" s="20"/>
      <c r="C44" s="20"/>
      <c r="D44" s="20" t="s">
        <v>26</v>
      </c>
      <c r="E44" s="20"/>
      <c r="F44" s="20"/>
      <c r="G44" s="20" t="s">
        <v>23</v>
      </c>
      <c r="H44" s="20" t="s">
        <v>194</v>
      </c>
      <c r="I44" s="20"/>
      <c r="J44" s="20"/>
      <c r="K44" s="20"/>
      <c r="L44" s="20"/>
      <c r="M44" s="20" t="s">
        <v>24</v>
      </c>
      <c r="N44" s="20"/>
      <c r="O44" s="20"/>
      <c r="P44" s="20"/>
      <c r="Q44" s="20"/>
      <c r="R44" s="20"/>
      <c r="S44" s="20"/>
      <c r="T44" s="20"/>
      <c r="U44" s="20"/>
      <c r="V44" s="20"/>
      <c r="W44" s="20"/>
      <c r="X44" s="20"/>
      <c r="Y44" s="20"/>
      <c r="Z44" s="20"/>
      <c r="AA44" s="21"/>
      <c r="AB44" s="189">
        <f ca="1">SUMIF(P37:T42,H44,AB37:AE42)+SUMIF(P37:T42,"",AB37:AE42)</f>
        <v>893750</v>
      </c>
      <c r="AC44" s="190"/>
      <c r="AD44" s="190"/>
      <c r="AE44" s="191"/>
      <c r="AF44" s="18" t="s">
        <v>17</v>
      </c>
    </row>
    <row r="45" spans="1:32" ht="15.75" customHeight="1" x14ac:dyDescent="0.15">
      <c r="A45" s="418" t="s">
        <v>259</v>
      </c>
      <c r="B45" s="419"/>
      <c r="C45" s="420"/>
      <c r="D45" s="136">
        <v>1</v>
      </c>
      <c r="E45" s="192" t="s">
        <v>22</v>
      </c>
      <c r="F45" s="193"/>
      <c r="G45" s="194"/>
      <c r="H45" s="195"/>
      <c r="I45" s="196"/>
      <c r="J45" s="56" t="s">
        <v>4</v>
      </c>
      <c r="K45" s="141"/>
      <c r="L45" s="56" t="s">
        <v>21</v>
      </c>
      <c r="M45" s="197"/>
      <c r="N45" s="197"/>
      <c r="O45" s="197"/>
      <c r="P45" s="417"/>
      <c r="Q45" s="417"/>
      <c r="R45" s="417"/>
      <c r="S45" s="417"/>
      <c r="T45" s="417"/>
      <c r="U45" s="201"/>
      <c r="V45" s="202"/>
      <c r="W45" s="202"/>
      <c r="X45" s="202"/>
      <c r="Y45" s="202"/>
      <c r="Z45" s="202"/>
      <c r="AA45" s="18" t="s">
        <v>17</v>
      </c>
      <c r="AB45" s="189" t="str">
        <f t="shared" ref="AB45:AB48" si="1">IF(M45="支給",U45*1,IF(M45="返納",U45*-1,""))</f>
        <v/>
      </c>
      <c r="AC45" s="190"/>
      <c r="AD45" s="190"/>
      <c r="AE45" s="191"/>
      <c r="AF45" s="18" t="s">
        <v>17</v>
      </c>
    </row>
    <row r="46" spans="1:32" ht="15.75" customHeight="1" x14ac:dyDescent="0.15">
      <c r="A46" s="421"/>
      <c r="B46" s="422"/>
      <c r="C46" s="423"/>
      <c r="D46" s="142"/>
      <c r="E46" s="192" t="s">
        <v>22</v>
      </c>
      <c r="F46" s="193"/>
      <c r="G46" s="194"/>
      <c r="H46" s="195"/>
      <c r="I46" s="196"/>
      <c r="J46" s="56" t="s">
        <v>4</v>
      </c>
      <c r="K46" s="141"/>
      <c r="L46" s="56" t="s">
        <v>21</v>
      </c>
      <c r="M46" s="197"/>
      <c r="N46" s="197"/>
      <c r="O46" s="197"/>
      <c r="P46" s="417"/>
      <c r="Q46" s="417"/>
      <c r="R46" s="417"/>
      <c r="S46" s="417"/>
      <c r="T46" s="417"/>
      <c r="U46" s="201"/>
      <c r="V46" s="202"/>
      <c r="W46" s="202"/>
      <c r="X46" s="202"/>
      <c r="Y46" s="202"/>
      <c r="Z46" s="202"/>
      <c r="AA46" s="18" t="s">
        <v>17</v>
      </c>
      <c r="AB46" s="189" t="str">
        <f t="shared" si="1"/>
        <v/>
      </c>
      <c r="AC46" s="190"/>
      <c r="AD46" s="190"/>
      <c r="AE46" s="191"/>
      <c r="AF46" s="18" t="s">
        <v>17</v>
      </c>
    </row>
    <row r="47" spans="1:32" ht="15.75" customHeight="1" x14ac:dyDescent="0.15">
      <c r="A47" s="421"/>
      <c r="B47" s="422"/>
      <c r="C47" s="423"/>
      <c r="D47" s="142"/>
      <c r="E47" s="192" t="s">
        <v>22</v>
      </c>
      <c r="F47" s="193"/>
      <c r="G47" s="194"/>
      <c r="H47" s="195"/>
      <c r="I47" s="196"/>
      <c r="J47" s="56" t="s">
        <v>4</v>
      </c>
      <c r="K47" s="141"/>
      <c r="L47" s="56" t="s">
        <v>21</v>
      </c>
      <c r="M47" s="197"/>
      <c r="N47" s="197"/>
      <c r="O47" s="197"/>
      <c r="P47" s="417"/>
      <c r="Q47" s="417"/>
      <c r="R47" s="417"/>
      <c r="S47" s="417"/>
      <c r="T47" s="417"/>
      <c r="U47" s="201"/>
      <c r="V47" s="202"/>
      <c r="W47" s="202"/>
      <c r="X47" s="202"/>
      <c r="Y47" s="202"/>
      <c r="Z47" s="202"/>
      <c r="AA47" s="18" t="s">
        <v>17</v>
      </c>
      <c r="AB47" s="189" t="str">
        <f t="shared" si="1"/>
        <v/>
      </c>
      <c r="AC47" s="190"/>
      <c r="AD47" s="190"/>
      <c r="AE47" s="191"/>
      <c r="AF47" s="18" t="s">
        <v>17</v>
      </c>
    </row>
    <row r="48" spans="1:32" ht="15.75" customHeight="1" x14ac:dyDescent="0.15">
      <c r="A48" s="424"/>
      <c r="B48" s="425"/>
      <c r="C48" s="426"/>
      <c r="D48" s="142"/>
      <c r="E48" s="192" t="s">
        <v>22</v>
      </c>
      <c r="F48" s="193"/>
      <c r="G48" s="194"/>
      <c r="H48" s="195"/>
      <c r="I48" s="196"/>
      <c r="J48" s="56" t="s">
        <v>4</v>
      </c>
      <c r="K48" s="141"/>
      <c r="L48" s="56" t="s">
        <v>21</v>
      </c>
      <c r="M48" s="197"/>
      <c r="N48" s="197"/>
      <c r="O48" s="197"/>
      <c r="P48" s="417"/>
      <c r="Q48" s="417"/>
      <c r="R48" s="417"/>
      <c r="S48" s="417"/>
      <c r="T48" s="417"/>
      <c r="U48" s="201"/>
      <c r="V48" s="202"/>
      <c r="W48" s="202"/>
      <c r="X48" s="202"/>
      <c r="Y48" s="202"/>
      <c r="Z48" s="202"/>
      <c r="AA48" s="18" t="s">
        <v>17</v>
      </c>
      <c r="AB48" s="189" t="str">
        <f t="shared" si="1"/>
        <v/>
      </c>
      <c r="AC48" s="190"/>
      <c r="AD48" s="190"/>
      <c r="AE48" s="191"/>
      <c r="AF48" s="18" t="s">
        <v>17</v>
      </c>
    </row>
    <row r="49" spans="1:32" ht="15.75" customHeight="1" thickBot="1" x14ac:dyDescent="0.2">
      <c r="A49" s="19"/>
      <c r="B49" s="20"/>
      <c r="C49" s="20"/>
      <c r="D49" s="20" t="s">
        <v>28</v>
      </c>
      <c r="E49" s="20"/>
      <c r="F49" s="20"/>
      <c r="G49" s="20" t="s">
        <v>23</v>
      </c>
      <c r="H49" s="20" t="s">
        <v>194</v>
      </c>
      <c r="I49" s="20"/>
      <c r="J49" s="20"/>
      <c r="K49" s="20"/>
      <c r="L49" s="20"/>
      <c r="M49" s="20" t="s">
        <v>24</v>
      </c>
      <c r="N49" s="20"/>
      <c r="O49" s="20"/>
      <c r="P49" s="20"/>
      <c r="Q49" s="20"/>
      <c r="R49" s="20"/>
      <c r="S49" s="20"/>
      <c r="T49" s="20"/>
      <c r="U49" s="20"/>
      <c r="V49" s="20"/>
      <c r="W49" s="20"/>
      <c r="X49" s="20"/>
      <c r="Y49" s="20"/>
      <c r="Z49" s="20"/>
      <c r="AA49" s="21"/>
      <c r="AB49" s="404">
        <f>SUM(AB45:AE48)</f>
        <v>0</v>
      </c>
      <c r="AC49" s="405"/>
      <c r="AD49" s="405"/>
      <c r="AE49" s="406"/>
      <c r="AF49" s="22" t="s">
        <v>17</v>
      </c>
    </row>
    <row r="50" spans="1:32" ht="15.75" customHeight="1" thickTop="1" x14ac:dyDescent="0.15">
      <c r="A50" s="23" t="s">
        <v>195</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5"/>
      <c r="AB50" s="407">
        <f ca="1">AB44+AB49</f>
        <v>893750</v>
      </c>
      <c r="AC50" s="408"/>
      <c r="AD50" s="408"/>
      <c r="AE50" s="409"/>
      <c r="AF50" s="26" t="s">
        <v>17</v>
      </c>
    </row>
    <row r="51" spans="1:32" ht="15.75" customHeight="1" x14ac:dyDescent="0.15">
      <c r="A51" s="73" t="s">
        <v>196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5"/>
      <c r="AB51" s="410">
        <v>2500000</v>
      </c>
      <c r="AC51" s="411"/>
      <c r="AD51" s="411"/>
      <c r="AE51" s="412"/>
      <c r="AF51" s="22" t="s">
        <v>17</v>
      </c>
    </row>
    <row r="52" spans="1:32" ht="15.75" customHeight="1" x14ac:dyDescent="0.15">
      <c r="A52" s="245" t="s">
        <v>211</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7"/>
      <c r="AB52" s="413">
        <f ca="1">AB51-AB50</f>
        <v>1606250</v>
      </c>
      <c r="AC52" s="414"/>
      <c r="AD52" s="414"/>
      <c r="AE52" s="415"/>
      <c r="AF52" s="27" t="s">
        <v>17</v>
      </c>
    </row>
    <row r="53" spans="1:32" x14ac:dyDescent="0.15">
      <c r="A53" s="34" t="s">
        <v>212</v>
      </c>
      <c r="B53" s="35"/>
      <c r="C53" s="9"/>
      <c r="D53" s="9"/>
      <c r="E53" s="9"/>
      <c r="F53" s="9"/>
      <c r="G53" s="9"/>
      <c r="H53" s="9"/>
      <c r="I53" s="9"/>
      <c r="J53" s="9"/>
      <c r="K53" s="9"/>
      <c r="L53" s="9"/>
      <c r="M53" s="9"/>
      <c r="N53" s="9"/>
      <c r="O53" s="9"/>
      <c r="P53" s="9"/>
      <c r="Q53" s="9"/>
      <c r="R53" s="9"/>
      <c r="S53" s="9"/>
      <c r="T53" s="9"/>
      <c r="U53" s="9"/>
      <c r="V53" s="9"/>
      <c r="W53" s="9"/>
      <c r="X53" s="9"/>
      <c r="Y53" s="9"/>
      <c r="Z53" s="9"/>
      <c r="AA53" s="9"/>
      <c r="AB53" s="9"/>
      <c r="AC53" s="9"/>
    </row>
    <row r="54" spans="1:32" x14ac:dyDescent="0.15">
      <c r="A54" s="34" t="s">
        <v>213</v>
      </c>
      <c r="B54" s="35"/>
      <c r="C54" s="9"/>
      <c r="D54" s="9"/>
      <c r="E54" s="9"/>
      <c r="F54" s="9"/>
      <c r="G54" s="9"/>
      <c r="H54" s="9"/>
      <c r="I54" s="9"/>
      <c r="J54" s="9"/>
      <c r="K54" s="9"/>
      <c r="L54" s="9"/>
      <c r="M54" s="9"/>
      <c r="N54" s="9"/>
      <c r="O54" s="9"/>
      <c r="P54" s="9"/>
      <c r="Q54" s="9"/>
      <c r="R54" s="9"/>
      <c r="S54" s="9"/>
      <c r="T54" s="9"/>
      <c r="U54" s="9"/>
      <c r="V54" s="9"/>
      <c r="W54" s="9"/>
      <c r="X54" s="9"/>
      <c r="Y54" s="9"/>
      <c r="Z54" s="9"/>
      <c r="AA54" s="9"/>
      <c r="AB54" s="9"/>
      <c r="AC54" s="9"/>
    </row>
    <row r="55" spans="1:32" s="98" customFormat="1" ht="23.25" customHeight="1" x14ac:dyDescent="0.15">
      <c r="A55" s="41" t="s">
        <v>222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row>
    <row r="56" spans="1:32" x14ac:dyDescent="0.15">
      <c r="A56" s="255" t="s">
        <v>29</v>
      </c>
      <c r="B56" s="256"/>
      <c r="C56" s="257"/>
      <c r="D56" s="255" t="s">
        <v>30</v>
      </c>
      <c r="E56" s="256"/>
      <c r="F56" s="257"/>
      <c r="G56" s="255" t="s">
        <v>31</v>
      </c>
      <c r="H56" s="256"/>
      <c r="I56" s="256"/>
      <c r="J56" s="256"/>
      <c r="K56" s="256"/>
      <c r="L56" s="257"/>
      <c r="M56" s="215" t="s">
        <v>32</v>
      </c>
      <c r="N56" s="216"/>
      <c r="O56" s="217"/>
      <c r="P56" s="215" t="s">
        <v>66</v>
      </c>
      <c r="Q56" s="216"/>
      <c r="R56" s="216"/>
      <c r="S56" s="216"/>
      <c r="T56" s="217"/>
      <c r="U56" s="255" t="s">
        <v>33</v>
      </c>
      <c r="V56" s="256"/>
      <c r="W56" s="256"/>
      <c r="X56" s="256"/>
      <c r="Y56" s="256"/>
      <c r="Z56" s="256"/>
      <c r="AA56" s="6"/>
      <c r="AB56" s="6"/>
      <c r="AC56" s="6"/>
      <c r="AD56" s="6"/>
      <c r="AE56" s="6"/>
      <c r="AF56" s="7"/>
    </row>
    <row r="57" spans="1:32" ht="15.75" customHeight="1" x14ac:dyDescent="0.15">
      <c r="A57" s="258" t="s">
        <v>252</v>
      </c>
      <c r="B57" s="259"/>
      <c r="C57" s="260"/>
      <c r="D57" s="136">
        <v>1</v>
      </c>
      <c r="E57" s="192" t="s">
        <v>22</v>
      </c>
      <c r="F57" s="193"/>
      <c r="G57" s="194"/>
      <c r="H57" s="195"/>
      <c r="I57" s="196"/>
      <c r="J57" s="56" t="s">
        <v>4</v>
      </c>
      <c r="K57" s="141"/>
      <c r="L57" s="56" t="s">
        <v>21</v>
      </c>
      <c r="M57" s="197"/>
      <c r="N57" s="197"/>
      <c r="O57" s="197"/>
      <c r="P57" s="198"/>
      <c r="Q57" s="199"/>
      <c r="R57" s="199"/>
      <c r="S57" s="199"/>
      <c r="T57" s="200"/>
      <c r="U57" s="201"/>
      <c r="V57" s="202"/>
      <c r="W57" s="202"/>
      <c r="X57" s="202"/>
      <c r="Y57" s="202"/>
      <c r="Z57" s="202"/>
      <c r="AA57" s="18" t="s">
        <v>17</v>
      </c>
      <c r="AB57" s="189" t="str">
        <f t="shared" ref="AB57:AB60" si="2">IF(M57="支給",U57*1,IF(M57="返納",U57*-1,""))</f>
        <v/>
      </c>
      <c r="AC57" s="190"/>
      <c r="AD57" s="190"/>
      <c r="AE57" s="191"/>
      <c r="AF57" s="18" t="s">
        <v>17</v>
      </c>
    </row>
    <row r="58" spans="1:32" ht="15.75" customHeight="1" x14ac:dyDescent="0.15">
      <c r="A58" s="261"/>
      <c r="B58" s="262"/>
      <c r="C58" s="263"/>
      <c r="D58" s="142"/>
      <c r="E58" s="192" t="s">
        <v>22</v>
      </c>
      <c r="F58" s="193"/>
      <c r="G58" s="194"/>
      <c r="H58" s="195"/>
      <c r="I58" s="196"/>
      <c r="J58" s="56" t="s">
        <v>4</v>
      </c>
      <c r="K58" s="141"/>
      <c r="L58" s="56" t="s">
        <v>21</v>
      </c>
      <c r="M58" s="197"/>
      <c r="N58" s="197"/>
      <c r="O58" s="197"/>
      <c r="P58" s="198"/>
      <c r="Q58" s="199"/>
      <c r="R58" s="199"/>
      <c r="S58" s="199"/>
      <c r="T58" s="200"/>
      <c r="U58" s="201"/>
      <c r="V58" s="202"/>
      <c r="W58" s="202"/>
      <c r="X58" s="202"/>
      <c r="Y58" s="202"/>
      <c r="Z58" s="202"/>
      <c r="AA58" s="18" t="s">
        <v>17</v>
      </c>
      <c r="AB58" s="189" t="str">
        <f t="shared" si="2"/>
        <v/>
      </c>
      <c r="AC58" s="190"/>
      <c r="AD58" s="190"/>
      <c r="AE58" s="191"/>
      <c r="AF58" s="18" t="s">
        <v>17</v>
      </c>
    </row>
    <row r="59" spans="1:32" ht="15.75" customHeight="1" x14ac:dyDescent="0.15">
      <c r="A59" s="261"/>
      <c r="B59" s="262"/>
      <c r="C59" s="263"/>
      <c r="D59" s="142"/>
      <c r="E59" s="192" t="s">
        <v>22</v>
      </c>
      <c r="F59" s="193"/>
      <c r="G59" s="194"/>
      <c r="H59" s="195"/>
      <c r="I59" s="196"/>
      <c r="J59" s="56" t="s">
        <v>4</v>
      </c>
      <c r="K59" s="141"/>
      <c r="L59" s="56" t="s">
        <v>21</v>
      </c>
      <c r="M59" s="197"/>
      <c r="N59" s="197"/>
      <c r="O59" s="197"/>
      <c r="P59" s="198"/>
      <c r="Q59" s="199"/>
      <c r="R59" s="199"/>
      <c r="S59" s="199"/>
      <c r="T59" s="200"/>
      <c r="U59" s="201"/>
      <c r="V59" s="202"/>
      <c r="W59" s="202"/>
      <c r="X59" s="202"/>
      <c r="Y59" s="202"/>
      <c r="Z59" s="202"/>
      <c r="AA59" s="18" t="s">
        <v>17</v>
      </c>
      <c r="AB59" s="189" t="str">
        <f t="shared" si="2"/>
        <v/>
      </c>
      <c r="AC59" s="190"/>
      <c r="AD59" s="190"/>
      <c r="AE59" s="191"/>
      <c r="AF59" s="18" t="s">
        <v>17</v>
      </c>
    </row>
    <row r="60" spans="1:32" ht="15.75" customHeight="1" x14ac:dyDescent="0.15">
      <c r="A60" s="264"/>
      <c r="B60" s="265"/>
      <c r="C60" s="266"/>
      <c r="D60" s="142"/>
      <c r="E60" s="192" t="s">
        <v>22</v>
      </c>
      <c r="F60" s="193"/>
      <c r="G60" s="194"/>
      <c r="H60" s="195"/>
      <c r="I60" s="196"/>
      <c r="J60" s="56" t="s">
        <v>4</v>
      </c>
      <c r="K60" s="141"/>
      <c r="L60" s="56" t="s">
        <v>21</v>
      </c>
      <c r="M60" s="197"/>
      <c r="N60" s="197"/>
      <c r="O60" s="197"/>
      <c r="P60" s="198"/>
      <c r="Q60" s="199"/>
      <c r="R60" s="199"/>
      <c r="S60" s="199"/>
      <c r="T60" s="200"/>
      <c r="U60" s="201"/>
      <c r="V60" s="202"/>
      <c r="W60" s="202"/>
      <c r="X60" s="202"/>
      <c r="Y60" s="202"/>
      <c r="Z60" s="202"/>
      <c r="AA60" s="18" t="s">
        <v>17</v>
      </c>
      <c r="AB60" s="189" t="str">
        <f t="shared" si="2"/>
        <v/>
      </c>
      <c r="AC60" s="190"/>
      <c r="AD60" s="190"/>
      <c r="AE60" s="191"/>
      <c r="AF60" s="18" t="s">
        <v>17</v>
      </c>
    </row>
    <row r="61" spans="1:32" ht="15.75" customHeight="1" x14ac:dyDescent="0.15">
      <c r="A61" s="19"/>
      <c r="B61" s="20"/>
      <c r="C61" s="20"/>
      <c r="D61" s="20" t="s">
        <v>44</v>
      </c>
      <c r="E61" s="20"/>
      <c r="F61" s="20"/>
      <c r="G61" s="20" t="s">
        <v>23</v>
      </c>
      <c r="H61" s="20" t="s">
        <v>223</v>
      </c>
      <c r="I61" s="20"/>
      <c r="J61" s="20"/>
      <c r="K61" s="20"/>
      <c r="L61" s="20"/>
      <c r="M61" s="20" t="s">
        <v>24</v>
      </c>
      <c r="N61" s="20"/>
      <c r="O61" s="20"/>
      <c r="P61" s="20"/>
      <c r="Q61" s="20"/>
      <c r="R61" s="20"/>
      <c r="S61" s="20"/>
      <c r="T61" s="20"/>
      <c r="U61" s="20"/>
      <c r="V61" s="20"/>
      <c r="W61" s="20"/>
      <c r="X61" s="20"/>
      <c r="Y61" s="20"/>
      <c r="Z61" s="20"/>
      <c r="AA61" s="21"/>
      <c r="AB61" s="189">
        <f ca="1">SUMIF(P57:T60,H61,AB57:AE61)+SUMIF(P57:T60,"",AB57:AE60)</f>
        <v>0</v>
      </c>
      <c r="AC61" s="190"/>
      <c r="AD61" s="190"/>
      <c r="AE61" s="191"/>
      <c r="AF61" s="22" t="s">
        <v>17</v>
      </c>
    </row>
    <row r="62" spans="1:32" x14ac:dyDescent="0.15">
      <c r="A62" s="8"/>
      <c r="C62" s="9"/>
      <c r="D62" s="9"/>
      <c r="E62" s="9"/>
      <c r="F62" s="9"/>
      <c r="G62" s="9"/>
      <c r="H62" s="9"/>
      <c r="I62" s="9"/>
      <c r="J62" s="9"/>
      <c r="K62" s="9"/>
      <c r="L62" s="9"/>
      <c r="M62" s="9"/>
      <c r="N62" s="9"/>
      <c r="O62" s="9"/>
      <c r="P62" s="9"/>
      <c r="Q62" s="9"/>
      <c r="R62" s="9"/>
      <c r="S62" s="9"/>
      <c r="T62" s="9"/>
      <c r="U62" s="9"/>
      <c r="V62" s="9"/>
      <c r="W62" s="9"/>
      <c r="X62" s="9"/>
      <c r="Y62" s="9"/>
      <c r="Z62" s="9"/>
      <c r="AA62" s="9"/>
      <c r="AB62" s="9"/>
      <c r="AC62" s="9"/>
    </row>
    <row r="63" spans="1:32" s="98" customFormat="1" ht="23.25" customHeight="1" x14ac:dyDescent="0.15">
      <c r="A63" s="41" t="s">
        <v>214</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row>
    <row r="64" spans="1:32" s="98" customFormat="1" ht="18.75" customHeight="1" x14ac:dyDescent="0.15">
      <c r="A64" s="57" t="s">
        <v>197</v>
      </c>
      <c r="B64" s="58"/>
      <c r="C64" s="58"/>
      <c r="D64" s="58"/>
      <c r="E64" s="58"/>
      <c r="F64" s="58"/>
      <c r="G64" s="58"/>
      <c r="H64" s="58"/>
      <c r="I64" s="58"/>
      <c r="J64" s="58"/>
      <c r="K64" s="58"/>
      <c r="L64" s="58"/>
      <c r="M64" s="58"/>
      <c r="N64" s="58"/>
      <c r="O64" s="58"/>
      <c r="P64" s="416" t="s">
        <v>163</v>
      </c>
      <c r="Q64" s="416"/>
      <c r="R64" s="416"/>
      <c r="S64" s="71" t="s">
        <v>176</v>
      </c>
      <c r="T64" s="58"/>
      <c r="U64" s="58"/>
      <c r="V64" s="58"/>
      <c r="W64" s="58"/>
      <c r="X64" s="58"/>
      <c r="Y64" s="58"/>
      <c r="Z64" s="58"/>
      <c r="AA64" s="58"/>
      <c r="AB64" s="58"/>
      <c r="AC64" s="58"/>
      <c r="AD64" s="58"/>
      <c r="AE64" s="58"/>
      <c r="AF64" s="143"/>
    </row>
    <row r="65" spans="1:33" ht="14.25" customHeight="1" x14ac:dyDescent="0.15">
      <c r="A65" s="54" t="s">
        <v>265</v>
      </c>
      <c r="B65" s="6"/>
      <c r="C65" s="6"/>
      <c r="D65" s="6"/>
      <c r="E65" s="6"/>
      <c r="F65" s="6"/>
      <c r="G65" s="6"/>
      <c r="H65" s="6"/>
      <c r="I65" s="6"/>
      <c r="J65" s="6"/>
      <c r="K65" s="6"/>
      <c r="L65" s="6"/>
      <c r="M65" s="6"/>
      <c r="N65" s="6"/>
      <c r="O65" s="6"/>
      <c r="P65" s="6"/>
      <c r="Q65" s="6"/>
      <c r="R65" s="7"/>
      <c r="S65" s="180" t="s">
        <v>266</v>
      </c>
      <c r="T65" s="181"/>
      <c r="U65" s="181"/>
      <c r="V65" s="181"/>
      <c r="W65" s="181"/>
      <c r="X65" s="181"/>
      <c r="Y65" s="181"/>
      <c r="Z65" s="181"/>
      <c r="AA65" s="181"/>
      <c r="AB65" s="181"/>
      <c r="AC65" s="181"/>
      <c r="AD65" s="181"/>
      <c r="AE65" s="181"/>
      <c r="AF65" s="181"/>
    </row>
    <row r="66" spans="1:33" ht="41.65" customHeight="1" x14ac:dyDescent="0.15">
      <c r="A66" s="349">
        <v>2022</v>
      </c>
      <c r="B66" s="350"/>
      <c r="C66" s="350"/>
      <c r="D66" s="59" t="s">
        <v>4</v>
      </c>
      <c r="E66" s="144">
        <v>9</v>
      </c>
      <c r="F66" s="59" t="s">
        <v>21</v>
      </c>
      <c r="G66" s="32" t="s">
        <v>35</v>
      </c>
      <c r="H66" s="350">
        <v>2023</v>
      </c>
      <c r="I66" s="350"/>
      <c r="J66" s="350"/>
      <c r="K66" s="59" t="s">
        <v>4</v>
      </c>
      <c r="L66" s="144">
        <v>8</v>
      </c>
      <c r="M66" s="59" t="s">
        <v>21</v>
      </c>
      <c r="N66" s="32" t="s">
        <v>36</v>
      </c>
      <c r="O66" s="29">
        <f>IF(E66="","",IF(L66="","",IF(AG66&gt;12,12,IF(P64&lt;&gt;"はい",12,AG66))))</f>
        <v>12</v>
      </c>
      <c r="P66" s="80" t="s">
        <v>37</v>
      </c>
      <c r="Q66" s="80" t="s">
        <v>38</v>
      </c>
      <c r="R66" s="80" t="s">
        <v>39</v>
      </c>
      <c r="S66" s="182"/>
      <c r="T66" s="183"/>
      <c r="U66" s="183"/>
      <c r="V66" s="183"/>
      <c r="W66" s="183"/>
      <c r="X66" s="183"/>
      <c r="Y66" s="183"/>
      <c r="Z66" s="183"/>
      <c r="AA66" s="183"/>
      <c r="AB66" s="183"/>
      <c r="AC66" s="183"/>
      <c r="AD66" s="183"/>
      <c r="AE66" s="183"/>
      <c r="AF66" s="183"/>
      <c r="AG66" s="145">
        <f>(H66-A66-1)*12+(12-E66+1)+L66</f>
        <v>12</v>
      </c>
    </row>
    <row r="67" spans="1:33" s="4" customFormat="1" ht="14.25" customHeight="1" x14ac:dyDescent="0.15">
      <c r="A67" s="112" t="s">
        <v>40</v>
      </c>
      <c r="B67" s="113"/>
      <c r="C67" s="54" t="s">
        <v>41</v>
      </c>
      <c r="D67" s="32"/>
      <c r="E67" s="32"/>
      <c r="F67" s="32"/>
      <c r="G67" s="32"/>
      <c r="H67" s="32"/>
      <c r="I67" s="32"/>
      <c r="J67" s="32"/>
      <c r="K67" s="32"/>
      <c r="L67" s="32"/>
      <c r="M67" s="32"/>
      <c r="N67" s="32" t="s">
        <v>36</v>
      </c>
      <c r="O67" s="146">
        <v>7</v>
      </c>
      <c r="P67" s="32" t="s">
        <v>37</v>
      </c>
      <c r="Q67" s="32" t="s">
        <v>38</v>
      </c>
      <c r="R67" s="32" t="s">
        <v>39</v>
      </c>
      <c r="S67" s="386" t="s">
        <v>57</v>
      </c>
      <c r="T67" s="387"/>
      <c r="U67" s="387"/>
      <c r="V67" s="387"/>
      <c r="W67" s="387"/>
      <c r="X67" s="387"/>
      <c r="Y67" s="387"/>
      <c r="Z67" s="387"/>
      <c r="AA67" s="387"/>
      <c r="AB67" s="387"/>
      <c r="AC67" s="387"/>
      <c r="AD67" s="387"/>
      <c r="AE67" s="387"/>
      <c r="AF67" s="388"/>
    </row>
    <row r="68" spans="1:33" s="4" customFormat="1" ht="14.25" customHeight="1" x14ac:dyDescent="0.15">
      <c r="A68" s="125"/>
      <c r="B68" s="105"/>
      <c r="C68" s="54" t="s">
        <v>199</v>
      </c>
      <c r="D68" s="32"/>
      <c r="E68" s="32"/>
      <c r="F68" s="32"/>
      <c r="G68" s="32"/>
      <c r="H68" s="32"/>
      <c r="I68" s="32"/>
      <c r="J68" s="32"/>
      <c r="K68" s="32"/>
      <c r="L68" s="32"/>
      <c r="M68" s="32"/>
      <c r="N68" s="32" t="s">
        <v>36</v>
      </c>
      <c r="O68" s="162">
        <f>O66-O67</f>
        <v>5</v>
      </c>
      <c r="P68" s="32" t="s">
        <v>37</v>
      </c>
      <c r="Q68" s="32" t="s">
        <v>38</v>
      </c>
      <c r="R68" s="32" t="s">
        <v>39</v>
      </c>
      <c r="S68" s="389"/>
      <c r="T68" s="390"/>
      <c r="U68" s="390"/>
      <c r="V68" s="390"/>
      <c r="W68" s="390"/>
      <c r="X68" s="390"/>
      <c r="Y68" s="390"/>
      <c r="Z68" s="390"/>
      <c r="AA68" s="390"/>
      <c r="AB68" s="390"/>
      <c r="AC68" s="390"/>
      <c r="AD68" s="390"/>
      <c r="AE68" s="390"/>
      <c r="AF68" s="391"/>
    </row>
    <row r="69" spans="1:33" x14ac:dyDescent="0.1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3" s="4" customFormat="1" ht="26.65" customHeight="1" x14ac:dyDescent="0.15">
      <c r="A70" s="215" t="s">
        <v>42</v>
      </c>
      <c r="B70" s="216"/>
      <c r="C70" s="216"/>
      <c r="D70" s="217"/>
      <c r="E70" s="198" t="s">
        <v>90</v>
      </c>
      <c r="F70" s="200"/>
      <c r="G70" s="392" t="str">
        <f>VLOOKUP($E$70,為替レート!$B$5:$E$36,2,FALSE)</f>
        <v>スターリング・ポンド</v>
      </c>
      <c r="H70" s="393"/>
      <c r="I70" s="393"/>
      <c r="J70" s="393"/>
      <c r="K70" s="393"/>
      <c r="L70" s="215" t="s">
        <v>43</v>
      </c>
      <c r="M70" s="216"/>
      <c r="N70" s="216"/>
      <c r="O70" s="216"/>
      <c r="P70" s="216"/>
      <c r="Q70" s="216"/>
      <c r="R70" s="217"/>
      <c r="S70" s="294">
        <f>VLOOKUP($E$70,為替レート!$B$5:$E$36,4,FALSE)</f>
        <v>147</v>
      </c>
      <c r="T70" s="295"/>
      <c r="U70" s="394"/>
      <c r="V70" s="215" t="s">
        <v>198</v>
      </c>
      <c r="W70" s="216"/>
      <c r="X70" s="216"/>
      <c r="Y70" s="216"/>
      <c r="Z70" s="216"/>
      <c r="AA70" s="216"/>
      <c r="AB70" s="217"/>
      <c r="AC70" s="395"/>
      <c r="AD70" s="396"/>
      <c r="AE70" s="397"/>
    </row>
    <row r="71" spans="1:33" s="36" customFormat="1" ht="12" customHeight="1" x14ac:dyDescent="0.15">
      <c r="A71" s="138"/>
      <c r="B71" s="128"/>
      <c r="C71" s="128"/>
      <c r="D71" s="128"/>
      <c r="E71" s="128"/>
      <c r="F71" s="128"/>
      <c r="G71" s="128"/>
      <c r="H71" s="128"/>
      <c r="I71" s="128"/>
      <c r="J71" s="128"/>
      <c r="K71" s="128"/>
      <c r="L71" s="128"/>
      <c r="M71" s="128"/>
      <c r="N71" s="128"/>
      <c r="O71" s="128"/>
      <c r="P71" s="128"/>
      <c r="Q71" s="128"/>
      <c r="R71" s="128"/>
      <c r="S71" s="128"/>
      <c r="T71" s="139"/>
      <c r="U71" s="139"/>
      <c r="V71" s="139"/>
      <c r="W71" s="139"/>
      <c r="X71" s="140"/>
      <c r="Y71" s="140"/>
      <c r="Z71" s="140"/>
      <c r="AA71" s="140"/>
      <c r="AB71" s="140"/>
      <c r="AC71" s="140"/>
    </row>
    <row r="72" spans="1:33" s="36" customFormat="1" ht="24" customHeight="1" x14ac:dyDescent="0.15">
      <c r="A72" s="163" t="s">
        <v>174</v>
      </c>
      <c r="B72" s="129"/>
      <c r="C72" s="129"/>
      <c r="D72" s="129"/>
      <c r="E72" s="400" t="s">
        <v>260</v>
      </c>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row>
    <row r="73" spans="1:33" s="61" customFormat="1" ht="24.75" customHeight="1" x14ac:dyDescent="0.15">
      <c r="A73" s="233" t="s">
        <v>175</v>
      </c>
      <c r="B73" s="234"/>
      <c r="C73" s="234"/>
      <c r="D73" s="234"/>
      <c r="E73" s="234"/>
      <c r="F73" s="235"/>
      <c r="G73" s="401" t="s">
        <v>50</v>
      </c>
      <c r="H73" s="402"/>
      <c r="I73" s="403"/>
      <c r="J73" s="401" t="s">
        <v>51</v>
      </c>
      <c r="K73" s="402"/>
      <c r="L73" s="403"/>
      <c r="M73" s="209" t="s">
        <v>52</v>
      </c>
      <c r="N73" s="210"/>
      <c r="O73" s="211"/>
      <c r="P73" s="206" t="s">
        <v>53</v>
      </c>
      <c r="Q73" s="207"/>
      <c r="R73" s="208"/>
      <c r="S73" s="203" t="s">
        <v>54</v>
      </c>
      <c r="T73" s="204"/>
      <c r="U73" s="204"/>
      <c r="V73" s="204"/>
      <c r="W73" s="205"/>
      <c r="X73" s="399" t="s">
        <v>55</v>
      </c>
      <c r="Y73" s="399"/>
      <c r="Z73" s="399"/>
      <c r="AA73" s="399"/>
      <c r="AB73" s="399"/>
      <c r="AC73" s="399"/>
      <c r="AD73" s="399"/>
      <c r="AE73" s="399"/>
      <c r="AF73" s="399"/>
    </row>
    <row r="74" spans="1:33" s="61" customFormat="1" ht="20.100000000000001" customHeight="1" x14ac:dyDescent="0.15">
      <c r="A74" s="161" t="s">
        <v>261</v>
      </c>
      <c r="B74" s="186" t="s">
        <v>253</v>
      </c>
      <c r="C74" s="187"/>
      <c r="D74" s="187"/>
      <c r="E74" s="187"/>
      <c r="F74" s="188"/>
      <c r="G74" s="184"/>
      <c r="H74" s="185"/>
      <c r="I74" s="358" t="s">
        <v>4</v>
      </c>
      <c r="J74" s="184"/>
      <c r="K74" s="185"/>
      <c r="L74" s="358" t="s">
        <v>5</v>
      </c>
      <c r="M74" s="184"/>
      <c r="N74" s="185"/>
      <c r="O74" s="358" t="s">
        <v>4</v>
      </c>
      <c r="P74" s="184"/>
      <c r="Q74" s="185"/>
      <c r="R74" s="358" t="s">
        <v>5</v>
      </c>
      <c r="S74" s="357"/>
      <c r="T74" s="357"/>
      <c r="U74" s="357"/>
      <c r="V74" s="357"/>
      <c r="W74" s="357"/>
      <c r="X74" s="354"/>
      <c r="Y74" s="354"/>
      <c r="Z74" s="354"/>
      <c r="AA74" s="354"/>
      <c r="AB74" s="354"/>
      <c r="AC74" s="354"/>
      <c r="AD74" s="354"/>
      <c r="AE74" s="354"/>
      <c r="AF74" s="354"/>
    </row>
    <row r="75" spans="1:33" s="61" customFormat="1" ht="20.100000000000001" customHeight="1" x14ac:dyDescent="0.15">
      <c r="A75" s="161" t="s">
        <v>262</v>
      </c>
      <c r="B75" s="186"/>
      <c r="C75" s="187"/>
      <c r="D75" s="187"/>
      <c r="E75" s="187"/>
      <c r="F75" s="188"/>
      <c r="G75" s="184"/>
      <c r="H75" s="185"/>
      <c r="I75" s="358"/>
      <c r="J75" s="184"/>
      <c r="K75" s="185"/>
      <c r="L75" s="358"/>
      <c r="M75" s="184"/>
      <c r="N75" s="185"/>
      <c r="O75" s="358"/>
      <c r="P75" s="184"/>
      <c r="Q75" s="185"/>
      <c r="R75" s="358"/>
      <c r="S75" s="357"/>
      <c r="T75" s="357"/>
      <c r="U75" s="357"/>
      <c r="V75" s="357"/>
      <c r="W75" s="357"/>
      <c r="X75" s="354"/>
      <c r="Y75" s="354"/>
      <c r="Z75" s="354"/>
      <c r="AA75" s="354"/>
      <c r="AB75" s="354"/>
      <c r="AC75" s="354"/>
      <c r="AD75" s="354"/>
      <c r="AE75" s="354"/>
      <c r="AF75" s="354"/>
    </row>
    <row r="76" spans="1:33" s="61" customFormat="1" ht="20.100000000000001" customHeight="1" x14ac:dyDescent="0.15">
      <c r="A76" s="161" t="s">
        <v>263</v>
      </c>
      <c r="B76" s="186"/>
      <c r="C76" s="187"/>
      <c r="D76" s="187"/>
      <c r="E76" s="187"/>
      <c r="F76" s="188"/>
      <c r="G76" s="184"/>
      <c r="H76" s="185"/>
      <c r="I76" s="358"/>
      <c r="J76" s="184"/>
      <c r="K76" s="185"/>
      <c r="L76" s="358"/>
      <c r="M76" s="184"/>
      <c r="N76" s="185"/>
      <c r="O76" s="358"/>
      <c r="P76" s="184"/>
      <c r="Q76" s="185"/>
      <c r="R76" s="358"/>
      <c r="S76" s="357"/>
      <c r="T76" s="357"/>
      <c r="U76" s="357"/>
      <c r="V76" s="357"/>
      <c r="W76" s="357"/>
      <c r="X76" s="354"/>
      <c r="Y76" s="354"/>
      <c r="Z76" s="354"/>
      <c r="AA76" s="354"/>
      <c r="AB76" s="354"/>
      <c r="AC76" s="354"/>
      <c r="AD76" s="354"/>
      <c r="AE76" s="354"/>
      <c r="AF76" s="354"/>
    </row>
    <row r="77" spans="1:33" x14ac:dyDescent="0.15">
      <c r="A77" s="30"/>
      <c r="B77" s="30"/>
      <c r="C77" s="30"/>
      <c r="D77" s="30"/>
      <c r="E77" s="31"/>
      <c r="F77" s="31"/>
      <c r="G77" s="30"/>
      <c r="H77" s="30"/>
      <c r="I77" s="30"/>
      <c r="J77" s="30"/>
      <c r="K77" s="30"/>
      <c r="L77" s="30"/>
      <c r="M77" s="30"/>
      <c r="N77" s="31"/>
      <c r="O77" s="31"/>
      <c r="P77" s="31"/>
      <c r="Q77" s="30"/>
      <c r="R77" s="30"/>
      <c r="S77" s="30"/>
      <c r="T77" s="30"/>
      <c r="U77" s="30"/>
      <c r="V77" s="30"/>
      <c r="W77" s="30"/>
      <c r="X77" s="31"/>
      <c r="Y77" s="31"/>
      <c r="Z77" s="31"/>
    </row>
    <row r="78" spans="1:33" x14ac:dyDescent="0.15">
      <c r="A78" s="30"/>
      <c r="B78" s="30"/>
      <c r="C78" s="30"/>
      <c r="D78" s="30"/>
      <c r="E78" s="31"/>
      <c r="F78" s="31"/>
      <c r="G78" s="30"/>
      <c r="H78" s="30"/>
      <c r="I78" s="30"/>
      <c r="J78" s="30"/>
      <c r="K78" s="30"/>
      <c r="L78" s="30"/>
      <c r="M78" s="30"/>
      <c r="N78" s="31"/>
      <c r="O78" s="31"/>
      <c r="P78" s="31"/>
      <c r="Q78" s="30"/>
      <c r="R78" s="30"/>
      <c r="S78" s="30"/>
      <c r="T78" s="30"/>
      <c r="U78" s="30"/>
      <c r="V78" s="30"/>
      <c r="W78" s="30"/>
      <c r="X78" s="31"/>
      <c r="Y78" s="31"/>
      <c r="Z78" s="31"/>
    </row>
    <row r="79" spans="1:33" x14ac:dyDescent="0.15">
      <c r="A79" s="98" t="s">
        <v>62</v>
      </c>
    </row>
    <row r="80" spans="1:33" ht="14.25" customHeight="1" x14ac:dyDescent="0.15">
      <c r="A80" s="398" t="s">
        <v>181</v>
      </c>
      <c r="B80" s="345"/>
      <c r="C80" s="345"/>
      <c r="D80" s="345"/>
      <c r="E80" s="345"/>
      <c r="F80" s="345"/>
      <c r="G80" s="345"/>
      <c r="H80" s="345"/>
      <c r="I80" s="345"/>
      <c r="J80" s="345"/>
      <c r="K80" s="345"/>
      <c r="L80" s="345"/>
      <c r="M80" s="345"/>
      <c r="N80" s="345"/>
      <c r="O80" s="345"/>
      <c r="P80" s="345"/>
      <c r="Q80" s="346"/>
      <c r="R80" s="198" t="s">
        <v>180</v>
      </c>
      <c r="S80" s="199"/>
      <c r="T80" s="199"/>
      <c r="U80" s="199"/>
      <c r="V80" s="199"/>
      <c r="W80" s="199"/>
      <c r="X80" s="199"/>
      <c r="Y80" s="200"/>
    </row>
    <row r="81" spans="1:32" ht="14.25" customHeight="1" x14ac:dyDescent="0.15">
      <c r="A81" s="379" t="s">
        <v>46</v>
      </c>
      <c r="B81" s="380"/>
      <c r="C81" s="380"/>
      <c r="D81" s="380"/>
      <c r="E81" s="380"/>
      <c r="F81" s="381"/>
      <c r="G81" s="192" t="s">
        <v>47</v>
      </c>
      <c r="H81" s="382"/>
      <c r="I81" s="382"/>
      <c r="J81" s="382"/>
      <c r="K81" s="382"/>
      <c r="L81" s="382"/>
      <c r="M81" s="382"/>
      <c r="N81" s="382"/>
      <c r="O81" s="382"/>
      <c r="P81" s="382"/>
      <c r="Q81" s="382"/>
      <c r="R81" s="382"/>
      <c r="S81" s="193"/>
      <c r="T81" s="383" t="s">
        <v>173</v>
      </c>
      <c r="U81" s="384"/>
      <c r="V81" s="384"/>
      <c r="W81" s="385"/>
      <c r="X81" s="379" t="s">
        <v>56</v>
      </c>
      <c r="Y81" s="380"/>
      <c r="Z81" s="380"/>
      <c r="AA81" s="381"/>
      <c r="AB81" s="319" t="s">
        <v>48</v>
      </c>
      <c r="AC81" s="320"/>
      <c r="AD81" s="320"/>
      <c r="AE81" s="320"/>
      <c r="AF81" s="320"/>
    </row>
    <row r="82" spans="1:32" ht="14.25" customHeight="1" x14ac:dyDescent="0.15">
      <c r="A82" s="363" t="s">
        <v>200</v>
      </c>
      <c r="B82" s="364"/>
      <c r="C82" s="364"/>
      <c r="D82" s="364"/>
      <c r="E82" s="364"/>
      <c r="F82" s="365"/>
      <c r="G82" s="349">
        <v>2022</v>
      </c>
      <c r="H82" s="350"/>
      <c r="I82" s="350"/>
      <c r="J82" s="59" t="s">
        <v>4</v>
      </c>
      <c r="K82" s="147">
        <v>9</v>
      </c>
      <c r="L82" s="59" t="s">
        <v>21</v>
      </c>
      <c r="M82" s="59" t="s">
        <v>49</v>
      </c>
      <c r="N82" s="350">
        <v>2022</v>
      </c>
      <c r="O82" s="350"/>
      <c r="P82" s="350"/>
      <c r="Q82" s="59" t="s">
        <v>4</v>
      </c>
      <c r="R82" s="147">
        <v>12</v>
      </c>
      <c r="S82" s="60" t="s">
        <v>21</v>
      </c>
      <c r="T82" s="368">
        <v>7500</v>
      </c>
      <c r="U82" s="369"/>
      <c r="V82" s="369"/>
      <c r="W82" s="370"/>
      <c r="X82" s="371" t="s">
        <v>158</v>
      </c>
      <c r="Y82" s="372"/>
      <c r="Z82" s="372"/>
      <c r="AA82" s="377"/>
      <c r="AB82" s="366" t="s">
        <v>157</v>
      </c>
      <c r="AC82" s="367"/>
      <c r="AD82" s="367"/>
      <c r="AE82" s="367"/>
      <c r="AF82" s="378"/>
    </row>
    <row r="83" spans="1:32" ht="14.25" customHeight="1" x14ac:dyDescent="0.15">
      <c r="A83" s="363" t="s">
        <v>201</v>
      </c>
      <c r="B83" s="364"/>
      <c r="C83" s="364"/>
      <c r="D83" s="364"/>
      <c r="E83" s="364"/>
      <c r="F83" s="365"/>
      <c r="G83" s="366">
        <v>2023</v>
      </c>
      <c r="H83" s="367"/>
      <c r="I83" s="367"/>
      <c r="J83" s="59" t="s">
        <v>4</v>
      </c>
      <c r="K83" s="148">
        <v>1</v>
      </c>
      <c r="L83" s="59" t="s">
        <v>21</v>
      </c>
      <c r="M83" s="59" t="s">
        <v>49</v>
      </c>
      <c r="N83" s="367">
        <v>2023</v>
      </c>
      <c r="O83" s="367"/>
      <c r="P83" s="367"/>
      <c r="Q83" s="59" t="s">
        <v>4</v>
      </c>
      <c r="R83" s="148">
        <v>4</v>
      </c>
      <c r="S83" s="60" t="s">
        <v>21</v>
      </c>
      <c r="T83" s="368">
        <v>7500</v>
      </c>
      <c r="U83" s="369"/>
      <c r="V83" s="369"/>
      <c r="W83" s="370"/>
      <c r="X83" s="371" t="s">
        <v>156</v>
      </c>
      <c r="Y83" s="372"/>
      <c r="Z83" s="372"/>
      <c r="AA83" s="377"/>
      <c r="AB83" s="366" t="s">
        <v>164</v>
      </c>
      <c r="AC83" s="367"/>
      <c r="AD83" s="367"/>
      <c r="AE83" s="367"/>
      <c r="AF83" s="378"/>
    </row>
    <row r="84" spans="1:32" ht="14.25" customHeight="1" x14ac:dyDescent="0.15">
      <c r="A84" s="363" t="s">
        <v>202</v>
      </c>
      <c r="B84" s="364"/>
      <c r="C84" s="364"/>
      <c r="D84" s="364"/>
      <c r="E84" s="364"/>
      <c r="F84" s="365"/>
      <c r="G84" s="366">
        <v>2023</v>
      </c>
      <c r="H84" s="367"/>
      <c r="I84" s="367"/>
      <c r="J84" s="59" t="s">
        <v>4</v>
      </c>
      <c r="K84" s="148">
        <v>5</v>
      </c>
      <c r="L84" s="59" t="s">
        <v>21</v>
      </c>
      <c r="M84" s="59" t="s">
        <v>49</v>
      </c>
      <c r="N84" s="367">
        <v>2023</v>
      </c>
      <c r="O84" s="367"/>
      <c r="P84" s="367"/>
      <c r="Q84" s="59" t="s">
        <v>4</v>
      </c>
      <c r="R84" s="148">
        <v>8</v>
      </c>
      <c r="S84" s="60" t="s">
        <v>21</v>
      </c>
      <c r="T84" s="368">
        <v>0</v>
      </c>
      <c r="U84" s="369"/>
      <c r="V84" s="369"/>
      <c r="W84" s="370"/>
      <c r="X84" s="371" t="s">
        <v>156</v>
      </c>
      <c r="Y84" s="372"/>
      <c r="Z84" s="372"/>
      <c r="AA84" s="377"/>
      <c r="AB84" s="366" t="s">
        <v>209</v>
      </c>
      <c r="AC84" s="367"/>
      <c r="AD84" s="367"/>
      <c r="AE84" s="367"/>
      <c r="AF84" s="378"/>
    </row>
    <row r="85" spans="1:32" ht="14.25" customHeight="1" x14ac:dyDescent="0.15">
      <c r="A85" s="363"/>
      <c r="B85" s="364"/>
      <c r="C85" s="364"/>
      <c r="D85" s="364"/>
      <c r="E85" s="364"/>
      <c r="F85" s="365"/>
      <c r="G85" s="366"/>
      <c r="H85" s="367"/>
      <c r="I85" s="367"/>
      <c r="J85" s="59" t="s">
        <v>4</v>
      </c>
      <c r="K85" s="148"/>
      <c r="L85" s="59" t="s">
        <v>21</v>
      </c>
      <c r="M85" s="59" t="s">
        <v>49</v>
      </c>
      <c r="N85" s="367"/>
      <c r="O85" s="367"/>
      <c r="P85" s="367"/>
      <c r="Q85" s="59" t="s">
        <v>4</v>
      </c>
      <c r="R85" s="148"/>
      <c r="S85" s="60" t="s">
        <v>21</v>
      </c>
      <c r="T85" s="368"/>
      <c r="U85" s="369"/>
      <c r="V85" s="369"/>
      <c r="W85" s="370"/>
      <c r="X85" s="371"/>
      <c r="Y85" s="372"/>
      <c r="Z85" s="372"/>
      <c r="AA85" s="377"/>
      <c r="AB85" s="366"/>
      <c r="AC85" s="367"/>
      <c r="AD85" s="367"/>
      <c r="AE85" s="367"/>
      <c r="AF85" s="378"/>
    </row>
    <row r="86" spans="1:32" ht="14.25" customHeight="1" x14ac:dyDescent="0.15">
      <c r="A86" s="363"/>
      <c r="B86" s="364"/>
      <c r="C86" s="364"/>
      <c r="D86" s="364"/>
      <c r="E86" s="364"/>
      <c r="F86" s="365"/>
      <c r="G86" s="366"/>
      <c r="H86" s="367"/>
      <c r="I86" s="367"/>
      <c r="J86" s="59" t="s">
        <v>4</v>
      </c>
      <c r="K86" s="148"/>
      <c r="L86" s="59" t="s">
        <v>21</v>
      </c>
      <c r="M86" s="59" t="s">
        <v>49</v>
      </c>
      <c r="N86" s="367"/>
      <c r="O86" s="367"/>
      <c r="P86" s="367"/>
      <c r="Q86" s="59" t="s">
        <v>4</v>
      </c>
      <c r="R86" s="148"/>
      <c r="S86" s="60" t="s">
        <v>21</v>
      </c>
      <c r="T86" s="368"/>
      <c r="U86" s="369"/>
      <c r="V86" s="369"/>
      <c r="W86" s="370"/>
      <c r="X86" s="371"/>
      <c r="Y86" s="372"/>
      <c r="Z86" s="372"/>
      <c r="AA86" s="373"/>
      <c r="AB86" s="374"/>
      <c r="AC86" s="375"/>
      <c r="AD86" s="375"/>
      <c r="AE86" s="375"/>
      <c r="AF86" s="376"/>
    </row>
    <row r="87" spans="1:32" ht="14.25" customHeight="1" x14ac:dyDescent="0.15">
      <c r="A87" s="359" t="s">
        <v>215</v>
      </c>
      <c r="B87" s="360"/>
      <c r="C87" s="360"/>
      <c r="D87" s="360"/>
      <c r="E87" s="360"/>
      <c r="F87" s="360"/>
      <c r="G87" s="360"/>
      <c r="H87" s="360"/>
      <c r="I87" s="360"/>
      <c r="J87" s="360"/>
      <c r="K87" s="360"/>
      <c r="L87" s="360"/>
      <c r="M87" s="360"/>
      <c r="N87" s="360"/>
      <c r="O87" s="360"/>
      <c r="P87" s="360"/>
      <c r="Q87" s="360"/>
      <c r="R87" s="360"/>
      <c r="S87" s="361"/>
      <c r="T87" s="362">
        <f>SUM(T82:W86)</f>
        <v>15000</v>
      </c>
      <c r="U87" s="362"/>
      <c r="V87" s="362"/>
      <c r="W87" s="362"/>
      <c r="X87" s="47"/>
      <c r="Y87" s="47"/>
      <c r="Z87" s="47"/>
      <c r="AA87" s="47"/>
      <c r="AB87" s="47"/>
      <c r="AC87" s="47"/>
      <c r="AD87" s="69"/>
      <c r="AE87" s="69"/>
      <c r="AF87" s="70"/>
    </row>
    <row r="88" spans="1:32" s="61" customFormat="1" ht="12.75" customHeight="1" x14ac:dyDescent="0.1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row>
    <row r="89" spans="1:32" ht="14.25" customHeight="1" x14ac:dyDescent="0.15">
      <c r="A89" s="99" t="s">
        <v>165</v>
      </c>
      <c r="B89" s="91"/>
      <c r="C89" s="91"/>
      <c r="D89" s="91"/>
      <c r="E89" s="92"/>
      <c r="F89" s="92"/>
      <c r="G89" s="91"/>
      <c r="H89" s="91"/>
      <c r="I89" s="93" t="s">
        <v>227</v>
      </c>
      <c r="J89" s="91"/>
      <c r="K89" s="91"/>
      <c r="L89" s="91"/>
      <c r="M89" s="91"/>
      <c r="N89" s="92"/>
      <c r="O89" s="92"/>
      <c r="P89" s="92"/>
      <c r="Q89" s="91"/>
      <c r="R89" s="91"/>
      <c r="S89" s="91"/>
      <c r="T89" s="91"/>
      <c r="U89" s="91"/>
      <c r="V89" s="91"/>
      <c r="W89" s="91"/>
      <c r="X89" s="92"/>
      <c r="Y89" s="92"/>
      <c r="Z89" s="92"/>
      <c r="AA89" s="91"/>
      <c r="AB89" s="91"/>
      <c r="AC89" s="91"/>
      <c r="AD89" s="91"/>
      <c r="AE89" s="91"/>
      <c r="AF89" s="91"/>
    </row>
    <row r="90" spans="1:32" s="4" customFormat="1" ht="14.25" customHeight="1" thickBot="1" x14ac:dyDescent="0.2">
      <c r="A90" s="101" t="s">
        <v>45</v>
      </c>
      <c r="B90" s="102"/>
      <c r="C90" s="102"/>
      <c r="D90" s="355">
        <v>2022</v>
      </c>
      <c r="E90" s="356"/>
      <c r="F90" s="356"/>
      <c r="G90" s="88" t="s">
        <v>4</v>
      </c>
      <c r="H90" s="129">
        <v>9</v>
      </c>
      <c r="I90" s="88" t="s">
        <v>21</v>
      </c>
      <c r="J90" s="129">
        <v>1</v>
      </c>
      <c r="K90" s="90" t="s">
        <v>6</v>
      </c>
      <c r="L90" s="102"/>
      <c r="M90" s="102"/>
      <c r="N90" s="82"/>
      <c r="O90" s="82"/>
      <c r="P90" s="82"/>
      <c r="Q90" s="102"/>
      <c r="R90" s="102"/>
      <c r="S90" s="102"/>
      <c r="T90" s="102"/>
      <c r="U90" s="102"/>
      <c r="V90" s="102"/>
      <c r="W90" s="102"/>
      <c r="X90" s="82"/>
      <c r="Y90" s="82"/>
      <c r="Z90" s="82"/>
      <c r="AA90" s="102"/>
      <c r="AB90" s="102"/>
      <c r="AC90" s="102"/>
      <c r="AD90" s="102"/>
      <c r="AE90" s="102"/>
      <c r="AF90" s="103"/>
    </row>
    <row r="91" spans="1:32" s="4" customFormat="1" ht="14.25" customHeight="1" thickBot="1" x14ac:dyDescent="0.2">
      <c r="A91" s="101" t="s">
        <v>218</v>
      </c>
      <c r="B91" s="102"/>
      <c r="C91" s="102"/>
      <c r="D91" s="102"/>
      <c r="E91" s="102"/>
      <c r="F91" s="102"/>
      <c r="G91" s="102"/>
      <c r="H91" s="102"/>
      <c r="I91" s="102"/>
      <c r="J91" s="102"/>
      <c r="K91" s="294" t="str">
        <f>E70</f>
        <v>￡</v>
      </c>
      <c r="L91" s="295"/>
      <c r="M91" s="332">
        <v>15000</v>
      </c>
      <c r="N91" s="333"/>
      <c r="O91" s="333"/>
      <c r="P91" s="333"/>
      <c r="Q91" s="333"/>
      <c r="R91" s="333"/>
      <c r="S91" s="334"/>
      <c r="T91" s="104"/>
      <c r="U91" s="105"/>
      <c r="V91" s="105"/>
      <c r="W91" s="105"/>
      <c r="X91" s="85"/>
      <c r="Y91" s="85"/>
      <c r="Z91" s="85"/>
      <c r="AA91" s="105"/>
      <c r="AB91" s="105"/>
      <c r="AC91" s="105"/>
      <c r="AD91" s="105"/>
      <c r="AE91" s="105"/>
      <c r="AF91" s="106"/>
    </row>
    <row r="92" spans="1:32" s="4" customFormat="1" ht="12.6" customHeight="1" x14ac:dyDescent="0.15">
      <c r="A92" s="107"/>
      <c r="B92" s="107"/>
      <c r="C92" s="107"/>
      <c r="D92" s="107"/>
      <c r="E92" s="108"/>
      <c r="F92" s="108"/>
      <c r="G92" s="107"/>
      <c r="H92" s="107"/>
      <c r="I92" s="107"/>
      <c r="J92" s="107"/>
      <c r="K92" s="107"/>
      <c r="L92" s="107"/>
      <c r="M92" s="107"/>
      <c r="N92" s="108"/>
      <c r="O92" s="108"/>
      <c r="P92" s="108"/>
      <c r="Q92" s="107"/>
      <c r="R92" s="107"/>
      <c r="S92" s="107"/>
      <c r="T92" s="107"/>
      <c r="U92" s="107"/>
      <c r="V92" s="107"/>
      <c r="W92" s="107"/>
      <c r="X92" s="108"/>
      <c r="Y92" s="108"/>
      <c r="Z92" s="108"/>
      <c r="AA92" s="107"/>
      <c r="AB92" s="107"/>
      <c r="AC92" s="107"/>
      <c r="AD92" s="107"/>
      <c r="AE92" s="107"/>
      <c r="AF92" s="107"/>
    </row>
    <row r="93" spans="1:32" s="4" customFormat="1" ht="14.25" customHeight="1" x14ac:dyDescent="0.15">
      <c r="A93" s="100" t="s">
        <v>166</v>
      </c>
      <c r="B93" s="109"/>
      <c r="C93" s="109"/>
      <c r="D93" s="109"/>
      <c r="E93" s="110"/>
      <c r="F93" s="110"/>
      <c r="G93" s="109"/>
      <c r="H93" s="109"/>
      <c r="I93" s="111" t="s">
        <v>228</v>
      </c>
      <c r="J93" s="109"/>
      <c r="K93" s="109"/>
      <c r="L93" s="109"/>
      <c r="M93" s="109"/>
      <c r="N93" s="110"/>
      <c r="O93" s="110"/>
      <c r="P93" s="110"/>
      <c r="Q93" s="109"/>
      <c r="R93" s="109"/>
      <c r="S93" s="109"/>
      <c r="T93" s="109"/>
      <c r="U93" s="109"/>
      <c r="V93" s="109"/>
      <c r="W93" s="109"/>
      <c r="X93" s="110"/>
      <c r="Y93" s="110"/>
      <c r="Z93" s="110"/>
      <c r="AA93" s="109"/>
      <c r="AB93" s="109"/>
      <c r="AC93" s="109"/>
      <c r="AD93" s="109"/>
      <c r="AE93" s="109"/>
      <c r="AF93" s="109"/>
    </row>
    <row r="94" spans="1:32" s="4" customFormat="1" ht="14.25" customHeight="1" thickBot="1" x14ac:dyDescent="0.2">
      <c r="A94" s="101" t="s">
        <v>45</v>
      </c>
      <c r="B94" s="102"/>
      <c r="C94" s="102"/>
      <c r="D94" s="349"/>
      <c r="E94" s="350"/>
      <c r="F94" s="350"/>
      <c r="G94" s="59" t="s">
        <v>4</v>
      </c>
      <c r="H94" s="97"/>
      <c r="I94" s="59" t="s">
        <v>21</v>
      </c>
      <c r="J94" s="97"/>
      <c r="K94" s="60" t="s">
        <v>6</v>
      </c>
      <c r="L94" s="112"/>
      <c r="M94" s="113"/>
      <c r="N94" s="84"/>
      <c r="O94" s="84"/>
      <c r="P94" s="84"/>
      <c r="Q94" s="113"/>
      <c r="R94" s="113"/>
      <c r="S94" s="113"/>
      <c r="T94" s="113"/>
      <c r="U94" s="113"/>
      <c r="V94" s="113"/>
      <c r="W94" s="113"/>
      <c r="X94" s="84"/>
      <c r="Y94" s="84"/>
      <c r="Z94" s="84"/>
      <c r="AA94" s="113"/>
      <c r="AB94" s="113"/>
      <c r="AC94" s="113"/>
      <c r="AD94" s="113"/>
      <c r="AE94" s="113"/>
      <c r="AF94" s="114"/>
    </row>
    <row r="95" spans="1:32" s="4" customFormat="1" ht="14.25" customHeight="1" thickBot="1" x14ac:dyDescent="0.2">
      <c r="A95" s="101" t="s">
        <v>218</v>
      </c>
      <c r="B95" s="102"/>
      <c r="C95" s="102"/>
      <c r="D95" s="102"/>
      <c r="E95" s="102"/>
      <c r="F95" s="102"/>
      <c r="G95" s="102"/>
      <c r="H95" s="102"/>
      <c r="I95" s="102"/>
      <c r="J95" s="102"/>
      <c r="K95" s="351" t="str">
        <f>E70</f>
        <v>￡</v>
      </c>
      <c r="L95" s="352"/>
      <c r="M95" s="332"/>
      <c r="N95" s="333"/>
      <c r="O95" s="333"/>
      <c r="P95" s="333"/>
      <c r="Q95" s="333"/>
      <c r="R95" s="333"/>
      <c r="S95" s="353"/>
      <c r="T95" s="335"/>
      <c r="U95" s="336"/>
      <c r="V95" s="336"/>
      <c r="W95" s="102"/>
      <c r="X95" s="82"/>
      <c r="Y95" s="82"/>
      <c r="Z95" s="82"/>
      <c r="AA95" s="102"/>
      <c r="AB95" s="102"/>
      <c r="AC95" s="102"/>
      <c r="AD95" s="102"/>
      <c r="AE95" s="102"/>
      <c r="AF95" s="103"/>
    </row>
    <row r="96" spans="1:32" s="4" customFormat="1" ht="14.25" customHeight="1" thickBot="1" x14ac:dyDescent="0.2">
      <c r="A96" s="101" t="s">
        <v>167</v>
      </c>
      <c r="B96" s="102"/>
      <c r="C96" s="102"/>
      <c r="D96" s="102"/>
      <c r="E96" s="102"/>
      <c r="F96" s="102"/>
      <c r="G96" s="102"/>
      <c r="H96" s="102"/>
      <c r="I96" s="102"/>
      <c r="J96" s="102"/>
      <c r="K96" s="294" t="str">
        <f>E70</f>
        <v>￡</v>
      </c>
      <c r="L96" s="295"/>
      <c r="M96" s="337" t="str">
        <f>IF(M91="","",IF(M95="","",M95-M91))</f>
        <v/>
      </c>
      <c r="N96" s="338"/>
      <c r="O96" s="338"/>
      <c r="P96" s="338"/>
      <c r="Q96" s="338"/>
      <c r="R96" s="338"/>
      <c r="S96" s="339"/>
      <c r="T96" s="340" t="str">
        <f>IF(M95="","",IF(AND(M91="",M95&lt;&gt;""),"確定",IF(M91&gt;M95,"減額",(IF(M91&lt;M95,"増額","確定")))))</f>
        <v/>
      </c>
      <c r="U96" s="341"/>
      <c r="V96" s="342"/>
      <c r="W96" s="115"/>
      <c r="X96" s="116"/>
      <c r="Y96" s="116"/>
      <c r="Z96" s="102"/>
      <c r="AA96" s="102"/>
      <c r="AB96" s="102"/>
      <c r="AC96" s="102"/>
      <c r="AD96" s="102"/>
      <c r="AE96" s="102"/>
      <c r="AF96" s="103"/>
    </row>
    <row r="97" spans="1:33" s="4" customFormat="1" ht="14.25" customHeight="1" x14ac:dyDescent="0.15">
      <c r="A97" s="343" t="s">
        <v>216</v>
      </c>
      <c r="B97" s="344"/>
      <c r="C97" s="344"/>
      <c r="D97" s="344"/>
      <c r="E97" s="344"/>
      <c r="F97" s="344"/>
      <c r="G97" s="344"/>
      <c r="H97" s="344"/>
      <c r="I97" s="344"/>
      <c r="J97" s="344"/>
      <c r="K97" s="344"/>
      <c r="L97" s="344"/>
      <c r="M97" s="344"/>
      <c r="N97" s="344"/>
      <c r="O97" s="344"/>
      <c r="P97" s="344"/>
      <c r="Q97" s="344"/>
      <c r="R97" s="344"/>
      <c r="S97" s="344"/>
      <c r="T97" s="344"/>
      <c r="U97" s="344"/>
      <c r="V97" s="344"/>
      <c r="W97" s="345"/>
      <c r="X97" s="345"/>
      <c r="Y97" s="345"/>
      <c r="Z97" s="345"/>
      <c r="AA97" s="345"/>
      <c r="AB97" s="345"/>
      <c r="AC97" s="345"/>
      <c r="AD97" s="345"/>
      <c r="AE97" s="345"/>
      <c r="AF97" s="346"/>
    </row>
    <row r="98" spans="1:33" s="4" customFormat="1" ht="15" customHeight="1" x14ac:dyDescent="0.15">
      <c r="A98" s="248"/>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50"/>
    </row>
    <row r="99" spans="1:33" s="4" customFormat="1" ht="15" customHeight="1" x14ac:dyDescent="0.15">
      <c r="A99" s="251"/>
      <c r="B99" s="252"/>
      <c r="C99" s="252"/>
      <c r="D99" s="252"/>
      <c r="E99" s="252"/>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3"/>
    </row>
    <row r="100" spans="1:33" s="4" customFormat="1" x14ac:dyDescent="0.15">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row>
    <row r="101" spans="1:33" s="4" customFormat="1" ht="14.25" customHeight="1" x14ac:dyDescent="0.15">
      <c r="A101" s="99" t="s">
        <v>168</v>
      </c>
      <c r="B101" s="117"/>
      <c r="C101" s="117"/>
      <c r="D101" s="117"/>
      <c r="E101" s="118"/>
      <c r="F101" s="118"/>
      <c r="G101" s="117"/>
      <c r="H101" s="117"/>
      <c r="I101" s="117"/>
      <c r="J101" s="117"/>
      <c r="K101" s="117"/>
      <c r="L101" s="117"/>
      <c r="M101" s="117"/>
      <c r="N101" s="118"/>
      <c r="O101" s="118"/>
      <c r="P101" s="118"/>
      <c r="Q101" s="117"/>
      <c r="R101" s="117"/>
      <c r="S101" s="117"/>
      <c r="T101" s="117"/>
      <c r="U101" s="117"/>
      <c r="V101" s="117"/>
      <c r="W101" s="117"/>
      <c r="X101" s="118"/>
      <c r="Y101" s="118"/>
      <c r="Z101" s="118"/>
      <c r="AA101" s="117"/>
      <c r="AB101" s="117"/>
      <c r="AC101" s="117"/>
      <c r="AD101" s="117"/>
      <c r="AE101" s="117"/>
      <c r="AF101" s="117"/>
    </row>
    <row r="102" spans="1:33" s="4" customFormat="1" ht="14.25" customHeight="1" x14ac:dyDescent="0.15">
      <c r="A102" s="101" t="s">
        <v>45</v>
      </c>
      <c r="B102" s="102"/>
      <c r="C102" s="102"/>
      <c r="D102" s="347"/>
      <c r="E102" s="348"/>
      <c r="F102" s="348"/>
      <c r="G102" s="94" t="s">
        <v>4</v>
      </c>
      <c r="H102" s="128"/>
      <c r="I102" s="94" t="s">
        <v>21</v>
      </c>
      <c r="J102" s="128"/>
      <c r="K102" s="96" t="s">
        <v>6</v>
      </c>
      <c r="L102" s="102"/>
      <c r="M102" s="102"/>
      <c r="N102" s="82"/>
      <c r="O102" s="82"/>
      <c r="P102" s="82"/>
      <c r="Q102" s="102"/>
      <c r="R102" s="102"/>
      <c r="S102" s="102"/>
      <c r="T102" s="102"/>
      <c r="U102" s="102"/>
      <c r="V102" s="102"/>
      <c r="W102" s="102"/>
      <c r="X102" s="82"/>
      <c r="Y102" s="82"/>
      <c r="Z102" s="82"/>
      <c r="AA102" s="102"/>
      <c r="AB102" s="102"/>
      <c r="AC102" s="102"/>
      <c r="AD102" s="102"/>
      <c r="AE102" s="102"/>
      <c r="AF102" s="103"/>
    </row>
    <row r="103" spans="1:33" s="4" customFormat="1" ht="14.25" customHeight="1" thickBot="1" x14ac:dyDescent="0.2">
      <c r="A103" s="218" t="s">
        <v>170</v>
      </c>
      <c r="B103" s="218"/>
      <c r="C103" s="218"/>
      <c r="D103" s="218"/>
      <c r="E103" s="218"/>
      <c r="F103" s="218"/>
      <c r="G103" s="218"/>
      <c r="H103" s="218"/>
      <c r="I103" s="218"/>
      <c r="J103" s="150"/>
      <c r="K103" s="218" t="s">
        <v>171</v>
      </c>
      <c r="L103" s="218"/>
      <c r="M103" s="219"/>
      <c r="N103" s="219"/>
      <c r="O103" s="219" t="s">
        <v>229</v>
      </c>
      <c r="P103" s="219"/>
      <c r="Q103" s="219"/>
      <c r="R103" s="219"/>
      <c r="S103" s="219"/>
      <c r="T103" s="329"/>
      <c r="U103" s="329"/>
      <c r="V103" s="329"/>
      <c r="W103" s="56" t="s">
        <v>4</v>
      </c>
      <c r="X103" s="151"/>
      <c r="Y103" s="56" t="s">
        <v>21</v>
      </c>
      <c r="Z103" s="151"/>
      <c r="AA103" s="56" t="s">
        <v>6</v>
      </c>
      <c r="AB103" s="102"/>
      <c r="AC103" s="102"/>
      <c r="AD103" s="102"/>
      <c r="AE103" s="102"/>
      <c r="AF103" s="103"/>
    </row>
    <row r="104" spans="1:33" s="4" customFormat="1" ht="14.25" customHeight="1" thickBot="1" x14ac:dyDescent="0.2">
      <c r="A104" s="101" t="s">
        <v>218</v>
      </c>
      <c r="B104" s="102"/>
      <c r="C104" s="102"/>
      <c r="D104" s="102"/>
      <c r="E104" s="102"/>
      <c r="F104" s="102"/>
      <c r="G104" s="102"/>
      <c r="H104" s="102"/>
      <c r="I104" s="102"/>
      <c r="J104" s="102"/>
      <c r="K104" s="330" t="str">
        <f>E70</f>
        <v>￡</v>
      </c>
      <c r="L104" s="331"/>
      <c r="M104" s="332"/>
      <c r="N104" s="333"/>
      <c r="O104" s="333"/>
      <c r="P104" s="333"/>
      <c r="Q104" s="333"/>
      <c r="R104" s="333"/>
      <c r="S104" s="334"/>
      <c r="T104" s="335"/>
      <c r="U104" s="336"/>
      <c r="V104" s="336"/>
      <c r="W104" s="102"/>
      <c r="X104" s="82"/>
      <c r="Y104" s="82"/>
      <c r="Z104" s="116"/>
      <c r="AA104" s="102"/>
      <c r="AB104" s="102"/>
      <c r="AC104" s="102"/>
      <c r="AD104" s="102"/>
      <c r="AE104" s="102"/>
      <c r="AF104" s="103"/>
    </row>
    <row r="105" spans="1:33" s="4" customFormat="1" ht="14.25" customHeight="1" thickBot="1" x14ac:dyDescent="0.2">
      <c r="A105" s="101" t="s">
        <v>169</v>
      </c>
      <c r="B105" s="102"/>
      <c r="C105" s="102"/>
      <c r="D105" s="102"/>
      <c r="E105" s="102"/>
      <c r="F105" s="102"/>
      <c r="G105" s="102"/>
      <c r="H105" s="102"/>
      <c r="I105" s="102"/>
      <c r="J105" s="102"/>
      <c r="K105" s="294" t="str">
        <f>E70</f>
        <v>￡</v>
      </c>
      <c r="L105" s="295"/>
      <c r="M105" s="337" t="str">
        <f>IF(M104="","",M104-M95)</f>
        <v/>
      </c>
      <c r="N105" s="338"/>
      <c r="O105" s="338"/>
      <c r="P105" s="338"/>
      <c r="Q105" s="338"/>
      <c r="R105" s="338"/>
      <c r="S105" s="339"/>
      <c r="T105" s="340" t="str">
        <f>IF(M104="","",IF(M95&gt;M104,"減額",(IF(M95&lt;M104,"増額",""))))</f>
        <v/>
      </c>
      <c r="U105" s="341"/>
      <c r="V105" s="342"/>
      <c r="W105" s="115"/>
      <c r="X105" s="116"/>
      <c r="Y105" s="116"/>
      <c r="Z105" s="102"/>
      <c r="AA105" s="102"/>
      <c r="AB105" s="102"/>
      <c r="AC105" s="102"/>
      <c r="AD105" s="102"/>
      <c r="AE105" s="102"/>
      <c r="AF105" s="103"/>
    </row>
    <row r="106" spans="1:33" s="4" customFormat="1" ht="14.25" customHeight="1" x14ac:dyDescent="0.15">
      <c r="A106" s="307" t="s">
        <v>217</v>
      </c>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9"/>
    </row>
    <row r="107" spans="1:33" ht="15" customHeight="1" x14ac:dyDescent="0.15">
      <c r="A107" s="248"/>
      <c r="B107" s="310"/>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1"/>
    </row>
    <row r="108" spans="1:33" ht="15" customHeight="1" x14ac:dyDescent="0.15">
      <c r="A108" s="251"/>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3"/>
    </row>
    <row r="109" spans="1:33" s="152" customFormat="1" ht="15.75" customHeight="1" x14ac:dyDescent="0.15">
      <c r="A109" s="42"/>
      <c r="B109" s="43"/>
      <c r="C109" s="43"/>
      <c r="D109" s="43"/>
      <c r="E109" s="43"/>
      <c r="F109" s="43"/>
      <c r="G109" s="43"/>
      <c r="H109" s="43"/>
      <c r="I109" s="43"/>
      <c r="J109" s="43"/>
      <c r="K109" s="43"/>
      <c r="L109" s="43"/>
      <c r="M109" s="44"/>
      <c r="N109" s="44"/>
      <c r="O109" s="44"/>
      <c r="P109" s="44"/>
      <c r="Q109" s="44"/>
      <c r="R109" s="44"/>
      <c r="S109" s="44"/>
      <c r="T109" s="43"/>
      <c r="U109" s="45"/>
      <c r="V109" s="43"/>
      <c r="W109" s="43"/>
      <c r="X109" s="43"/>
      <c r="Y109" s="43"/>
      <c r="Z109" s="43"/>
      <c r="AA109" s="46"/>
      <c r="AB109" s="46"/>
      <c r="AC109" s="46"/>
      <c r="AD109" s="46"/>
      <c r="AE109" s="46"/>
      <c r="AF109" s="46"/>
    </row>
    <row r="110" spans="1:33" s="98" customFormat="1" ht="23.25" customHeight="1" thickBot="1" x14ac:dyDescent="0.2">
      <c r="A110" s="130" t="s">
        <v>205</v>
      </c>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2"/>
    </row>
    <row r="111" spans="1:33" s="4" customFormat="1" ht="14.25" customHeight="1" thickBot="1" x14ac:dyDescent="0.2">
      <c r="A111" s="317" t="s">
        <v>63</v>
      </c>
      <c r="B111" s="318"/>
      <c r="C111" s="318"/>
      <c r="D111" s="318"/>
      <c r="E111" s="318"/>
      <c r="F111" s="318"/>
      <c r="G111" s="318"/>
      <c r="H111" s="318"/>
      <c r="I111" s="318"/>
      <c r="J111" s="102" t="s">
        <v>59</v>
      </c>
      <c r="K111" s="294" t="str">
        <f>E70</f>
        <v>￡</v>
      </c>
      <c r="L111" s="295"/>
      <c r="M111" s="314">
        <f>IF(M104&lt;&gt;"",M104,IF(M95&lt;&gt;"",M95,M91))</f>
        <v>15000</v>
      </c>
      <c r="N111" s="315"/>
      <c r="O111" s="315"/>
      <c r="P111" s="315"/>
      <c r="Q111" s="315"/>
      <c r="R111" s="315"/>
      <c r="S111" s="316"/>
      <c r="T111" s="38" t="str">
        <f>IF(M104&lt;&gt;"","３－③授業料確定後の金額変更",IF(M95&lt;&gt;"","３－②授業料確定申請","３－①授業料概算申請"))</f>
        <v>３－①授業料概算申請</v>
      </c>
      <c r="U111" s="38"/>
      <c r="V111" s="119"/>
      <c r="W111" s="119"/>
      <c r="X111" s="119"/>
      <c r="Y111" s="119"/>
      <c r="Z111" s="38"/>
      <c r="AA111" s="38"/>
      <c r="AB111" s="38"/>
      <c r="AC111" s="38"/>
      <c r="AD111" s="38"/>
      <c r="AE111" s="38"/>
      <c r="AF111" s="133"/>
      <c r="AG111" s="153"/>
    </row>
    <row r="112" spans="1:33" s="4" customFormat="1" ht="14.25" customHeight="1" x14ac:dyDescent="0.15">
      <c r="A112" s="319" t="s">
        <v>58</v>
      </c>
      <c r="B112" s="320"/>
      <c r="C112" s="320"/>
      <c r="D112" s="320"/>
      <c r="E112" s="320"/>
      <c r="F112" s="320"/>
      <c r="G112" s="320"/>
      <c r="H112" s="320"/>
      <c r="I112" s="320"/>
      <c r="J112" s="102" t="s">
        <v>60</v>
      </c>
      <c r="K112" s="294" t="str">
        <f>E70</f>
        <v>￡</v>
      </c>
      <c r="L112" s="295"/>
      <c r="M112" s="296">
        <f>ROUND(M111/O66*O67,2)</f>
        <v>8750</v>
      </c>
      <c r="N112" s="297"/>
      <c r="O112" s="297"/>
      <c r="P112" s="297"/>
      <c r="Q112" s="297"/>
      <c r="R112" s="297"/>
      <c r="S112" s="298"/>
      <c r="T112" s="38" t="str">
        <f>"=Ａ/"&amp;O66&amp;"か月（総月数）*"&amp;O67&amp;"か月（2022年度月数）"</f>
        <v>=Ａ/12か月（総月数）*7か月（2022年度月数）</v>
      </c>
      <c r="U112" s="38"/>
      <c r="V112" s="119"/>
      <c r="W112" s="119"/>
      <c r="X112" s="119"/>
      <c r="Y112" s="119"/>
      <c r="Z112" s="38"/>
      <c r="AA112" s="38"/>
      <c r="AB112" s="38"/>
      <c r="AC112" s="38"/>
      <c r="AD112" s="38"/>
      <c r="AE112" s="38"/>
      <c r="AF112" s="133"/>
      <c r="AG112" s="153"/>
    </row>
    <row r="113" spans="1:33" s="4" customFormat="1" ht="14.25" customHeight="1" x14ac:dyDescent="0.15">
      <c r="A113" s="319" t="s">
        <v>206</v>
      </c>
      <c r="B113" s="320"/>
      <c r="C113" s="320"/>
      <c r="D113" s="320"/>
      <c r="E113" s="320"/>
      <c r="F113" s="320"/>
      <c r="G113" s="320"/>
      <c r="H113" s="320"/>
      <c r="I113" s="320"/>
      <c r="J113" s="102" t="s">
        <v>61</v>
      </c>
      <c r="K113" s="294" t="str">
        <f>E70</f>
        <v>￡</v>
      </c>
      <c r="L113" s="295"/>
      <c r="M113" s="296">
        <f>ROUND(M111/O66*O68,2)</f>
        <v>6250</v>
      </c>
      <c r="N113" s="297"/>
      <c r="O113" s="297"/>
      <c r="P113" s="297"/>
      <c r="Q113" s="297"/>
      <c r="R113" s="297"/>
      <c r="S113" s="298"/>
      <c r="T113" s="38" t="str">
        <f>"=Ａ/"&amp;O66&amp;"か月*"&amp;O68&amp;"か月（2023年度月数）※2023年度支給分"</f>
        <v>=Ａ/12か月*5か月（2023年度月数）※2023年度支給分</v>
      </c>
      <c r="U113" s="119"/>
      <c r="V113" s="119"/>
      <c r="W113" s="119"/>
      <c r="X113" s="119"/>
      <c r="Y113" s="119"/>
      <c r="Z113" s="120"/>
      <c r="AA113" s="121"/>
      <c r="AB113" s="121"/>
      <c r="AC113" s="121"/>
      <c r="AD113" s="121"/>
      <c r="AE113" s="121"/>
      <c r="AF113" s="134"/>
      <c r="AG113" s="153"/>
    </row>
    <row r="114" spans="1:33" s="4" customFormat="1" ht="14.25" customHeight="1" x14ac:dyDescent="0.15">
      <c r="A114" s="319" t="s">
        <v>220</v>
      </c>
      <c r="B114" s="320"/>
      <c r="C114" s="320"/>
      <c r="D114" s="320"/>
      <c r="E114" s="320"/>
      <c r="F114" s="320"/>
      <c r="G114" s="320"/>
      <c r="H114" s="320"/>
      <c r="I114" s="320"/>
      <c r="J114" s="320"/>
      <c r="K114" s="102"/>
      <c r="L114" s="102"/>
      <c r="M114" s="299">
        <f>ROUNDDOWN(M112*S70,0)</f>
        <v>1286250</v>
      </c>
      <c r="N114" s="300"/>
      <c r="O114" s="300"/>
      <c r="P114" s="300"/>
      <c r="Q114" s="300"/>
      <c r="R114" s="300"/>
      <c r="S114" s="301"/>
      <c r="T114" s="122" t="s">
        <v>17</v>
      </c>
      <c r="U114" s="38" t="str">
        <f>"=B*"&amp;S70&amp;"円（2022年度円換算率）"</f>
        <v>=B*147円（2022年度円換算率）</v>
      </c>
      <c r="V114" s="122"/>
      <c r="W114" s="122"/>
      <c r="X114" s="123"/>
      <c r="Y114" s="123"/>
      <c r="Z114" s="123"/>
      <c r="AA114" s="121"/>
      <c r="AB114" s="121"/>
      <c r="AC114" s="121"/>
      <c r="AD114" s="121"/>
      <c r="AE114" s="121"/>
      <c r="AF114" s="134"/>
    </row>
    <row r="115" spans="1:33" s="4" customFormat="1" ht="14.25" customHeight="1" thickBot="1" x14ac:dyDescent="0.2">
      <c r="A115" s="321" t="s">
        <v>221</v>
      </c>
      <c r="B115" s="322"/>
      <c r="C115" s="322"/>
      <c r="D115" s="322"/>
      <c r="E115" s="322"/>
      <c r="F115" s="322"/>
      <c r="G115" s="322"/>
      <c r="H115" s="322"/>
      <c r="I115" s="322"/>
      <c r="J115" s="322"/>
      <c r="K115" s="102"/>
      <c r="L115" s="102"/>
      <c r="M115" s="326">
        <f>ROUNDDOWN(M113*AC70,0)</f>
        <v>0</v>
      </c>
      <c r="N115" s="327"/>
      <c r="O115" s="327"/>
      <c r="P115" s="327"/>
      <c r="Q115" s="327"/>
      <c r="R115" s="327"/>
      <c r="S115" s="328"/>
      <c r="T115" s="122" t="s">
        <v>17</v>
      </c>
      <c r="U115" s="38" t="str">
        <f>"=C*"&amp;AC70&amp;"円（2023年度円換算率）※2023年度支給分"</f>
        <v>=C*円（2023年度円換算率）※2023年度支給分</v>
      </c>
      <c r="V115" s="122"/>
      <c r="W115" s="122"/>
      <c r="X115" s="123"/>
      <c r="Y115" s="123"/>
      <c r="Z115" s="123"/>
      <c r="AA115" s="154"/>
      <c r="AB115" s="154"/>
      <c r="AC115" s="154"/>
      <c r="AD115" s="154"/>
      <c r="AE115" s="154"/>
      <c r="AF115" s="155"/>
    </row>
    <row r="116" spans="1:33" s="4" customFormat="1" ht="27" customHeight="1" thickTop="1" thickBot="1" x14ac:dyDescent="0.2">
      <c r="A116" s="323" t="s">
        <v>207</v>
      </c>
      <c r="B116" s="324"/>
      <c r="C116" s="324"/>
      <c r="D116" s="324"/>
      <c r="E116" s="324"/>
      <c r="F116" s="324"/>
      <c r="G116" s="324"/>
      <c r="H116" s="324"/>
      <c r="I116" s="324"/>
      <c r="J116" s="324"/>
      <c r="K116" s="324"/>
      <c r="L116" s="325"/>
      <c r="M116" s="302">
        <f ca="1">IF(AB44=0,IF(AB49=M114,M114,IF(M114-AB49&lt;=AB52,M114,AB51)),IF(AB49=M114,M114,IF(M114-AB49&lt;=AB52,M114,AB51-AB44)))</f>
        <v>1286250</v>
      </c>
      <c r="N116" s="303"/>
      <c r="O116" s="303"/>
      <c r="P116" s="303"/>
      <c r="Q116" s="303"/>
      <c r="R116" s="303"/>
      <c r="S116" s="304"/>
      <c r="T116" s="127" t="s">
        <v>17</v>
      </c>
      <c r="U116" s="37"/>
      <c r="V116" s="37"/>
      <c r="W116" s="305" t="str">
        <f ca="1">IF(AB44+M114&lt;=2500000,"","年度支給上限額調整済")</f>
        <v/>
      </c>
      <c r="X116" s="305"/>
      <c r="Y116" s="305"/>
      <c r="Z116" s="305"/>
      <c r="AA116" s="305"/>
      <c r="AB116" s="305"/>
      <c r="AC116" s="305"/>
      <c r="AD116" s="305"/>
      <c r="AE116" s="305"/>
      <c r="AF116" s="306"/>
    </row>
    <row r="117" spans="1:33" s="156" customFormat="1" ht="14.25" customHeight="1" thickTop="1" x14ac:dyDescent="0.15">
      <c r="A117" s="291" t="s">
        <v>208</v>
      </c>
      <c r="B117" s="292"/>
      <c r="C117" s="292"/>
      <c r="D117" s="292"/>
      <c r="E117" s="292"/>
      <c r="F117" s="292"/>
      <c r="G117" s="292"/>
      <c r="H117" s="292"/>
      <c r="I117" s="292"/>
      <c r="J117" s="292"/>
      <c r="K117" s="292"/>
      <c r="L117" s="293"/>
      <c r="M117" s="267">
        <f ca="1">AB44+M116</f>
        <v>2180000</v>
      </c>
      <c r="N117" s="268"/>
      <c r="O117" s="268"/>
      <c r="P117" s="268"/>
      <c r="Q117" s="268"/>
      <c r="R117" s="268"/>
      <c r="S117" s="269"/>
      <c r="T117" s="39" t="s">
        <v>17</v>
      </c>
      <c r="U117" s="38"/>
      <c r="V117" s="39"/>
      <c r="W117" s="39"/>
      <c r="X117" s="39"/>
      <c r="Y117" s="39"/>
      <c r="Z117" s="39"/>
      <c r="AA117" s="40"/>
      <c r="AB117" s="40"/>
      <c r="AC117" s="40"/>
      <c r="AD117" s="40"/>
      <c r="AE117" s="40"/>
      <c r="AF117" s="135"/>
    </row>
    <row r="118" spans="1:33" s="152" customFormat="1" ht="19.899999999999999" customHeight="1" x14ac:dyDescent="0.15">
      <c r="A118" s="270" t="s">
        <v>155</v>
      </c>
      <c r="B118" s="271"/>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5"/>
    </row>
    <row r="119" spans="1:33" s="152" customFormat="1" ht="19.5" customHeight="1" x14ac:dyDescent="0.15">
      <c r="A119" s="272"/>
      <c r="B119" s="273"/>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7"/>
    </row>
    <row r="120" spans="1:33" s="152" customFormat="1" ht="15.75" customHeight="1" x14ac:dyDescent="0.15">
      <c r="A120" s="42"/>
      <c r="B120" s="43"/>
      <c r="C120" s="43"/>
      <c r="D120" s="43"/>
      <c r="E120" s="43"/>
      <c r="F120" s="43"/>
      <c r="G120" s="43"/>
      <c r="H120" s="43"/>
      <c r="I120" s="43"/>
      <c r="J120" s="43"/>
      <c r="K120" s="43"/>
      <c r="L120" s="43"/>
      <c r="M120" s="44"/>
      <c r="N120" s="44"/>
      <c r="O120" s="44"/>
      <c r="P120" s="44"/>
      <c r="Q120" s="44"/>
      <c r="R120" s="44"/>
      <c r="S120" s="44"/>
      <c r="T120" s="43"/>
      <c r="U120" s="45"/>
      <c r="V120" s="43"/>
      <c r="W120" s="43"/>
      <c r="X120" s="43"/>
      <c r="Y120" s="43"/>
      <c r="Z120" s="43"/>
      <c r="AA120" s="46"/>
      <c r="AB120" s="46"/>
      <c r="AC120" s="46"/>
      <c r="AD120" s="46"/>
      <c r="AE120" s="46"/>
      <c r="AF120" s="46"/>
    </row>
    <row r="121" spans="1:33" s="98" customFormat="1" ht="23.25" customHeight="1" x14ac:dyDescent="0.15">
      <c r="A121" s="41" t="s">
        <v>182</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row>
    <row r="122" spans="1:33" s="157" customFormat="1" ht="31.15" customHeight="1" x14ac:dyDescent="0.15">
      <c r="A122" s="278" t="s">
        <v>225</v>
      </c>
      <c r="B122" s="278"/>
      <c r="C122" s="278"/>
      <c r="D122" s="278"/>
      <c r="E122" s="278"/>
      <c r="F122" s="279" t="s">
        <v>177</v>
      </c>
      <c r="G122" s="280"/>
      <c r="H122" s="280"/>
      <c r="I122" s="281"/>
      <c r="J122" s="282" t="s">
        <v>34</v>
      </c>
      <c r="K122" s="283"/>
      <c r="L122" s="284" t="s">
        <v>65</v>
      </c>
      <c r="M122" s="285"/>
      <c r="N122" s="285"/>
      <c r="O122" s="285"/>
      <c r="P122" s="286"/>
      <c r="Q122" s="279" t="s">
        <v>64</v>
      </c>
      <c r="R122" s="280"/>
      <c r="S122" s="280"/>
      <c r="T122" s="281"/>
      <c r="U122" s="287" t="s">
        <v>224</v>
      </c>
      <c r="V122" s="287"/>
      <c r="W122" s="287"/>
      <c r="X122" s="287"/>
      <c r="Y122" s="287"/>
      <c r="Z122" s="287"/>
      <c r="AA122" s="288" t="s">
        <v>257</v>
      </c>
      <c r="AB122" s="289"/>
      <c r="AC122" s="289"/>
      <c r="AD122" s="289"/>
      <c r="AE122" s="289"/>
      <c r="AF122" s="290"/>
    </row>
    <row r="123" spans="1:33" s="157" customFormat="1" ht="14.1" customHeight="1" x14ac:dyDescent="0.15">
      <c r="A123" s="221" t="s">
        <v>200</v>
      </c>
      <c r="B123" s="221"/>
      <c r="C123" s="221"/>
      <c r="D123" s="221"/>
      <c r="E123" s="221"/>
      <c r="F123" s="222" t="s">
        <v>172</v>
      </c>
      <c r="G123" s="223"/>
      <c r="H123" s="223"/>
      <c r="I123" s="224"/>
      <c r="J123" s="225" t="str">
        <f>$E$70</f>
        <v>￡</v>
      </c>
      <c r="K123" s="226"/>
      <c r="L123" s="227">
        <v>10000</v>
      </c>
      <c r="M123" s="228"/>
      <c r="N123" s="228"/>
      <c r="O123" s="228"/>
      <c r="P123" s="229"/>
      <c r="Q123" s="230">
        <f>M111-L123</f>
        <v>5000</v>
      </c>
      <c r="R123" s="231"/>
      <c r="S123" s="231"/>
      <c r="T123" s="232"/>
      <c r="U123" s="220">
        <v>44803</v>
      </c>
      <c r="V123" s="220"/>
      <c r="W123" s="220"/>
      <c r="X123" s="220"/>
      <c r="Y123" s="220"/>
      <c r="Z123" s="220"/>
      <c r="AA123" s="220">
        <v>44805</v>
      </c>
      <c r="AB123" s="220"/>
      <c r="AC123" s="220"/>
      <c r="AD123" s="220"/>
      <c r="AE123" s="220"/>
      <c r="AF123" s="220"/>
    </row>
    <row r="124" spans="1:33" s="157" customFormat="1" ht="14.1" customHeight="1" x14ac:dyDescent="0.15">
      <c r="A124" s="221"/>
      <c r="B124" s="221"/>
      <c r="C124" s="221"/>
      <c r="D124" s="221"/>
      <c r="E124" s="221"/>
      <c r="F124" s="222"/>
      <c r="G124" s="223"/>
      <c r="H124" s="223"/>
      <c r="I124" s="224"/>
      <c r="J124" s="225" t="str">
        <f>$E$70</f>
        <v>￡</v>
      </c>
      <c r="K124" s="226"/>
      <c r="L124" s="227"/>
      <c r="M124" s="228"/>
      <c r="N124" s="228"/>
      <c r="O124" s="228"/>
      <c r="P124" s="229"/>
      <c r="Q124" s="230">
        <f>IF(L124&gt;0,Q123-L124,0)</f>
        <v>0</v>
      </c>
      <c r="R124" s="231"/>
      <c r="S124" s="231"/>
      <c r="T124" s="232"/>
      <c r="U124" s="220"/>
      <c r="V124" s="220"/>
      <c r="W124" s="220"/>
      <c r="X124" s="220"/>
      <c r="Y124" s="220"/>
      <c r="Z124" s="220"/>
      <c r="AA124" s="220"/>
      <c r="AB124" s="220"/>
      <c r="AC124" s="220"/>
      <c r="AD124" s="220"/>
      <c r="AE124" s="220"/>
      <c r="AF124" s="220"/>
    </row>
    <row r="125" spans="1:33" s="63" customFormat="1" ht="14.1" customHeight="1" x14ac:dyDescent="0.15">
      <c r="A125" s="221"/>
      <c r="B125" s="221"/>
      <c r="C125" s="221"/>
      <c r="D125" s="221"/>
      <c r="E125" s="221"/>
      <c r="F125" s="222"/>
      <c r="G125" s="223"/>
      <c r="H125" s="223"/>
      <c r="I125" s="224"/>
      <c r="J125" s="225" t="str">
        <f t="shared" ref="J125:J127" si="3">$E$70</f>
        <v>￡</v>
      </c>
      <c r="K125" s="226"/>
      <c r="L125" s="227"/>
      <c r="M125" s="228"/>
      <c r="N125" s="228"/>
      <c r="O125" s="228"/>
      <c r="P125" s="229"/>
      <c r="Q125" s="230">
        <f>IF(L125&gt;0,Q124-L125,0)</f>
        <v>0</v>
      </c>
      <c r="R125" s="231"/>
      <c r="S125" s="231"/>
      <c r="T125" s="232"/>
      <c r="U125" s="220"/>
      <c r="V125" s="220"/>
      <c r="W125" s="220"/>
      <c r="X125" s="220"/>
      <c r="Y125" s="220"/>
      <c r="Z125" s="220"/>
      <c r="AA125" s="220"/>
      <c r="AB125" s="220"/>
      <c r="AC125" s="220"/>
      <c r="AD125" s="220"/>
      <c r="AE125" s="220"/>
      <c r="AF125" s="220"/>
    </row>
    <row r="126" spans="1:33" s="63" customFormat="1" ht="14.1" customHeight="1" x14ac:dyDescent="0.15">
      <c r="A126" s="221"/>
      <c r="B126" s="221"/>
      <c r="C126" s="221"/>
      <c r="D126" s="221"/>
      <c r="E126" s="221"/>
      <c r="F126" s="222"/>
      <c r="G126" s="223"/>
      <c r="H126" s="223"/>
      <c r="I126" s="224"/>
      <c r="J126" s="225" t="str">
        <f t="shared" si="3"/>
        <v>￡</v>
      </c>
      <c r="K126" s="226"/>
      <c r="L126" s="227"/>
      <c r="M126" s="228"/>
      <c r="N126" s="228"/>
      <c r="O126" s="228"/>
      <c r="P126" s="229"/>
      <c r="Q126" s="230">
        <f>IF(L126&gt;0,Q125-L126,0)</f>
        <v>0</v>
      </c>
      <c r="R126" s="231"/>
      <c r="S126" s="231"/>
      <c r="T126" s="232"/>
      <c r="U126" s="220"/>
      <c r="V126" s="220"/>
      <c r="W126" s="220"/>
      <c r="X126" s="220"/>
      <c r="Y126" s="220"/>
      <c r="Z126" s="220"/>
      <c r="AA126" s="220"/>
      <c r="AB126" s="220"/>
      <c r="AC126" s="220"/>
      <c r="AD126" s="220"/>
      <c r="AE126" s="220"/>
      <c r="AF126" s="220"/>
    </row>
    <row r="127" spans="1:33" s="63" customFormat="1" ht="14.1" customHeight="1" x14ac:dyDescent="0.15">
      <c r="A127" s="221"/>
      <c r="B127" s="221"/>
      <c r="C127" s="221"/>
      <c r="D127" s="221"/>
      <c r="E127" s="221"/>
      <c r="F127" s="222"/>
      <c r="G127" s="223"/>
      <c r="H127" s="223"/>
      <c r="I127" s="224"/>
      <c r="J127" s="225" t="str">
        <f t="shared" si="3"/>
        <v>￡</v>
      </c>
      <c r="K127" s="226"/>
      <c r="L127" s="227"/>
      <c r="M127" s="228"/>
      <c r="N127" s="228"/>
      <c r="O127" s="228"/>
      <c r="P127" s="229"/>
      <c r="Q127" s="230">
        <f>IF(L127&gt;0,Q126-L127,0)</f>
        <v>0</v>
      </c>
      <c r="R127" s="231"/>
      <c r="S127" s="231"/>
      <c r="T127" s="232"/>
      <c r="U127" s="220"/>
      <c r="V127" s="220"/>
      <c r="W127" s="220"/>
      <c r="X127" s="220"/>
      <c r="Y127" s="220"/>
      <c r="Z127" s="220"/>
      <c r="AA127" s="220"/>
      <c r="AB127" s="220"/>
      <c r="AC127" s="220"/>
      <c r="AD127" s="220"/>
      <c r="AE127" s="220"/>
      <c r="AF127" s="220"/>
    </row>
    <row r="128" spans="1:33" s="63" customFormat="1" ht="30" customHeight="1" x14ac:dyDescent="0.15">
      <c r="A128" s="212" t="s">
        <v>226</v>
      </c>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4"/>
    </row>
    <row r="129" spans="1:27" s="63" customFormat="1" x14ac:dyDescent="0.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row>
    <row r="130" spans="1:27" s="63" customFormat="1" x14ac:dyDescent="0.1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row>
  </sheetData>
  <sheetProtection algorithmName="SHA-512" hashValue="yvblHQJatcxC7eaRKQdtA0ZNqt1kwNostr2kE1wPfcYYNhzqcImhytdmaa7WvGGE5o78MvtbO5PWlk3ru6GsNA==" saltValue="3moqQPgHicVkg0KAZ4pl4w==" spinCount="100000" sheet="1" objects="1" scenarios="1"/>
  <mergeCells count="296">
    <mergeCell ref="W20:AF20"/>
    <mergeCell ref="W21:AF21"/>
    <mergeCell ref="W22:AF22"/>
    <mergeCell ref="A24:AF24"/>
    <mergeCell ref="A31:I31"/>
    <mergeCell ref="J31:M31"/>
    <mergeCell ref="O31:P31"/>
    <mergeCell ref="V31:Y31"/>
    <mergeCell ref="AA31:AB31"/>
    <mergeCell ref="A36:C36"/>
    <mergeCell ref="D36:F36"/>
    <mergeCell ref="G36:L36"/>
    <mergeCell ref="M36:O36"/>
    <mergeCell ref="P36:T36"/>
    <mergeCell ref="U36:Z36"/>
    <mergeCell ref="AD31:AE31"/>
    <mergeCell ref="A32:I32"/>
    <mergeCell ref="J32:AF32"/>
    <mergeCell ref="A33:I33"/>
    <mergeCell ref="J33:U33"/>
    <mergeCell ref="V33:X33"/>
    <mergeCell ref="Y33:AF33"/>
    <mergeCell ref="AB37:AE37"/>
    <mergeCell ref="E38:F38"/>
    <mergeCell ref="G38:I38"/>
    <mergeCell ref="M38:O38"/>
    <mergeCell ref="P38:T38"/>
    <mergeCell ref="U38:Z38"/>
    <mergeCell ref="AB38:AE38"/>
    <mergeCell ref="A37:C42"/>
    <mergeCell ref="E37:F37"/>
    <mergeCell ref="G37:I37"/>
    <mergeCell ref="M37:O37"/>
    <mergeCell ref="P37:T37"/>
    <mergeCell ref="U37:Z37"/>
    <mergeCell ref="E39:F39"/>
    <mergeCell ref="G39:I39"/>
    <mergeCell ref="M39:O39"/>
    <mergeCell ref="P39:T39"/>
    <mergeCell ref="U39:Z39"/>
    <mergeCell ref="E42:F42"/>
    <mergeCell ref="G42:I42"/>
    <mergeCell ref="M42:O42"/>
    <mergeCell ref="P42:T42"/>
    <mergeCell ref="U42:Z42"/>
    <mergeCell ref="E41:F41"/>
    <mergeCell ref="G41:I41"/>
    <mergeCell ref="M41:O41"/>
    <mergeCell ref="P41:T41"/>
    <mergeCell ref="U41:Z41"/>
    <mergeCell ref="AB41:AE41"/>
    <mergeCell ref="AB43:AE43"/>
    <mergeCell ref="AB44:AE44"/>
    <mergeCell ref="AB39:AE39"/>
    <mergeCell ref="E40:F40"/>
    <mergeCell ref="G40:I40"/>
    <mergeCell ref="M40:O40"/>
    <mergeCell ref="P40:T40"/>
    <mergeCell ref="U40:Z40"/>
    <mergeCell ref="AB40:AE40"/>
    <mergeCell ref="P46:T46"/>
    <mergeCell ref="U46:Z46"/>
    <mergeCell ref="AB46:AE46"/>
    <mergeCell ref="E47:F47"/>
    <mergeCell ref="G47:I47"/>
    <mergeCell ref="M47:O47"/>
    <mergeCell ref="P47:T47"/>
    <mergeCell ref="U47:Z47"/>
    <mergeCell ref="AB42:AE42"/>
    <mergeCell ref="AB49:AE49"/>
    <mergeCell ref="AB50:AE50"/>
    <mergeCell ref="AB51:AE51"/>
    <mergeCell ref="AB52:AE52"/>
    <mergeCell ref="P64:R64"/>
    <mergeCell ref="A66:C66"/>
    <mergeCell ref="H66:J66"/>
    <mergeCell ref="AB47:AE47"/>
    <mergeCell ref="E48:F48"/>
    <mergeCell ref="G48:I48"/>
    <mergeCell ref="M48:O48"/>
    <mergeCell ref="P48:T48"/>
    <mergeCell ref="U48:Z48"/>
    <mergeCell ref="AB48:AE48"/>
    <mergeCell ref="A45:C48"/>
    <mergeCell ref="E45:F45"/>
    <mergeCell ref="G45:I45"/>
    <mergeCell ref="M45:O45"/>
    <mergeCell ref="P45:T45"/>
    <mergeCell ref="U45:Z45"/>
    <mergeCell ref="AB45:AE45"/>
    <mergeCell ref="E46:F46"/>
    <mergeCell ref="G46:I46"/>
    <mergeCell ref="M46:O46"/>
    <mergeCell ref="A81:F81"/>
    <mergeCell ref="G81:S81"/>
    <mergeCell ref="T81:W81"/>
    <mergeCell ref="X81:AA81"/>
    <mergeCell ref="AB81:AF81"/>
    <mergeCell ref="S67:AF67"/>
    <mergeCell ref="S68:AF68"/>
    <mergeCell ref="E70:F70"/>
    <mergeCell ref="G70:K70"/>
    <mergeCell ref="S70:U70"/>
    <mergeCell ref="AC70:AE70"/>
    <mergeCell ref="A80:Q80"/>
    <mergeCell ref="R80:Y80"/>
    <mergeCell ref="X73:AF73"/>
    <mergeCell ref="E72:AF72"/>
    <mergeCell ref="M76:N76"/>
    <mergeCell ref="J73:L73"/>
    <mergeCell ref="G73:I73"/>
    <mergeCell ref="G74:H74"/>
    <mergeCell ref="I74:I76"/>
    <mergeCell ref="J74:K74"/>
    <mergeCell ref="L74:L76"/>
    <mergeCell ref="G75:H75"/>
    <mergeCell ref="J75:K75"/>
    <mergeCell ref="A83:F83"/>
    <mergeCell ref="G83:I83"/>
    <mergeCell ref="N83:P83"/>
    <mergeCell ref="T83:W83"/>
    <mergeCell ref="X83:AA83"/>
    <mergeCell ref="AB83:AF83"/>
    <mergeCell ref="A82:F82"/>
    <mergeCell ref="G82:I82"/>
    <mergeCell ref="N82:P82"/>
    <mergeCell ref="T82:W82"/>
    <mergeCell ref="X82:AA82"/>
    <mergeCell ref="AB82:AF82"/>
    <mergeCell ref="X86:AA86"/>
    <mergeCell ref="AB86:AF86"/>
    <mergeCell ref="A85:F85"/>
    <mergeCell ref="G85:I85"/>
    <mergeCell ref="N85:P85"/>
    <mergeCell ref="T85:W85"/>
    <mergeCell ref="X85:AA85"/>
    <mergeCell ref="AB85:AF85"/>
    <mergeCell ref="A84:F84"/>
    <mergeCell ref="G84:I84"/>
    <mergeCell ref="N84:P84"/>
    <mergeCell ref="T84:W84"/>
    <mergeCell ref="X84:AA84"/>
    <mergeCell ref="AB84:AF84"/>
    <mergeCell ref="K91:L91"/>
    <mergeCell ref="M91:S91"/>
    <mergeCell ref="D94:F94"/>
    <mergeCell ref="K95:L95"/>
    <mergeCell ref="M95:S95"/>
    <mergeCell ref="T95:V95"/>
    <mergeCell ref="X74:AF76"/>
    <mergeCell ref="D90:F90"/>
    <mergeCell ref="S74:W74"/>
    <mergeCell ref="S75:W75"/>
    <mergeCell ref="S76:W76"/>
    <mergeCell ref="R74:R76"/>
    <mergeCell ref="P74:Q74"/>
    <mergeCell ref="P75:Q75"/>
    <mergeCell ref="P76:Q76"/>
    <mergeCell ref="O74:O76"/>
    <mergeCell ref="M74:N74"/>
    <mergeCell ref="M75:N75"/>
    <mergeCell ref="A87:S87"/>
    <mergeCell ref="T87:W87"/>
    <mergeCell ref="A86:F86"/>
    <mergeCell ref="G86:I86"/>
    <mergeCell ref="N86:P86"/>
    <mergeCell ref="T86:W86"/>
    <mergeCell ref="T103:V103"/>
    <mergeCell ref="K104:L104"/>
    <mergeCell ref="M104:S104"/>
    <mergeCell ref="T104:V104"/>
    <mergeCell ref="K105:L105"/>
    <mergeCell ref="M105:S105"/>
    <mergeCell ref="T105:V105"/>
    <mergeCell ref="K96:L96"/>
    <mergeCell ref="M96:S96"/>
    <mergeCell ref="T96:V96"/>
    <mergeCell ref="A97:AF97"/>
    <mergeCell ref="D102:F102"/>
    <mergeCell ref="K113:L113"/>
    <mergeCell ref="M113:S113"/>
    <mergeCell ref="M114:S114"/>
    <mergeCell ref="M116:S116"/>
    <mergeCell ref="W116:AF116"/>
    <mergeCell ref="A106:AF106"/>
    <mergeCell ref="A107:AF108"/>
    <mergeCell ref="K111:L111"/>
    <mergeCell ref="M111:S111"/>
    <mergeCell ref="K112:L112"/>
    <mergeCell ref="M112:S112"/>
    <mergeCell ref="A111:I111"/>
    <mergeCell ref="A112:I112"/>
    <mergeCell ref="A113:I113"/>
    <mergeCell ref="A114:J114"/>
    <mergeCell ref="A115:J115"/>
    <mergeCell ref="A116:L116"/>
    <mergeCell ref="M115:S115"/>
    <mergeCell ref="A123:E123"/>
    <mergeCell ref="F123:I123"/>
    <mergeCell ref="J123:K123"/>
    <mergeCell ref="L123:P123"/>
    <mergeCell ref="Q123:T123"/>
    <mergeCell ref="U123:Z123"/>
    <mergeCell ref="M117:S117"/>
    <mergeCell ref="A118:B119"/>
    <mergeCell ref="C118:AF119"/>
    <mergeCell ref="A122:E122"/>
    <mergeCell ref="F122:I122"/>
    <mergeCell ref="J122:K122"/>
    <mergeCell ref="L122:P122"/>
    <mergeCell ref="Q122:T122"/>
    <mergeCell ref="U122:Z122"/>
    <mergeCell ref="AA122:AF122"/>
    <mergeCell ref="A117:L117"/>
    <mergeCell ref="A1:AF14"/>
    <mergeCell ref="A52:AA52"/>
    <mergeCell ref="A98:AF99"/>
    <mergeCell ref="A28:AF28"/>
    <mergeCell ref="AA127:AF127"/>
    <mergeCell ref="A127:E127"/>
    <mergeCell ref="F127:I127"/>
    <mergeCell ref="J127:K127"/>
    <mergeCell ref="L127:P127"/>
    <mergeCell ref="Q127:T127"/>
    <mergeCell ref="U127:Z127"/>
    <mergeCell ref="AA125:AF125"/>
    <mergeCell ref="A126:E126"/>
    <mergeCell ref="F126:I126"/>
    <mergeCell ref="J126:K126"/>
    <mergeCell ref="L126:P126"/>
    <mergeCell ref="Q126:T126"/>
    <mergeCell ref="A56:C56"/>
    <mergeCell ref="D56:F56"/>
    <mergeCell ref="G56:L56"/>
    <mergeCell ref="M56:O56"/>
    <mergeCell ref="P56:T56"/>
    <mergeCell ref="U56:Z56"/>
    <mergeCell ref="A57:C60"/>
    <mergeCell ref="AB57:AE57"/>
    <mergeCell ref="E58:F58"/>
    <mergeCell ref="G58:I58"/>
    <mergeCell ref="M58:O58"/>
    <mergeCell ref="P58:T58"/>
    <mergeCell ref="U58:Z58"/>
    <mergeCell ref="AB58:AE58"/>
    <mergeCell ref="E59:F59"/>
    <mergeCell ref="G59:I59"/>
    <mergeCell ref="M59:O59"/>
    <mergeCell ref="P59:T59"/>
    <mergeCell ref="U59:Z59"/>
    <mergeCell ref="AB59:AE59"/>
    <mergeCell ref="E57:F57"/>
    <mergeCell ref="G57:I57"/>
    <mergeCell ref="M57:O57"/>
    <mergeCell ref="P57:T57"/>
    <mergeCell ref="U57:Z57"/>
    <mergeCell ref="A128:AF128"/>
    <mergeCell ref="A70:D70"/>
    <mergeCell ref="L70:R70"/>
    <mergeCell ref="V70:AB70"/>
    <mergeCell ref="A103:I103"/>
    <mergeCell ref="K103:N103"/>
    <mergeCell ref="O103:S103"/>
    <mergeCell ref="U126:Z126"/>
    <mergeCell ref="AA126:AF126"/>
    <mergeCell ref="A125:E125"/>
    <mergeCell ref="F125:I125"/>
    <mergeCell ref="J125:K125"/>
    <mergeCell ref="L125:P125"/>
    <mergeCell ref="Q125:T125"/>
    <mergeCell ref="U125:Z125"/>
    <mergeCell ref="AA123:AF123"/>
    <mergeCell ref="A124:E124"/>
    <mergeCell ref="F124:I124"/>
    <mergeCell ref="J124:K124"/>
    <mergeCell ref="L124:P124"/>
    <mergeCell ref="Q124:T124"/>
    <mergeCell ref="U124:Z124"/>
    <mergeCell ref="AA124:AF124"/>
    <mergeCell ref="A73:F73"/>
    <mergeCell ref="S65:AF66"/>
    <mergeCell ref="G76:H76"/>
    <mergeCell ref="J76:K76"/>
    <mergeCell ref="B74:F74"/>
    <mergeCell ref="B75:F75"/>
    <mergeCell ref="B76:F76"/>
    <mergeCell ref="AB60:AE60"/>
    <mergeCell ref="AB61:AE61"/>
    <mergeCell ref="E60:F60"/>
    <mergeCell ref="G60:I60"/>
    <mergeCell ref="M60:O60"/>
    <mergeCell ref="P60:T60"/>
    <mergeCell ref="U60:Z60"/>
    <mergeCell ref="S73:W73"/>
    <mergeCell ref="P73:R73"/>
    <mergeCell ref="M73:O73"/>
  </mergeCells>
  <phoneticPr fontId="5"/>
  <conditionalFormatting sqref="P37:T42">
    <cfRule type="expression" dxfId="40" priority="19">
      <formula>$M37="支給"</formula>
    </cfRule>
  </conditionalFormatting>
  <conditionalFormatting sqref="P45:T48">
    <cfRule type="expression" dxfId="39" priority="18">
      <formula>$M45="支給"</formula>
    </cfRule>
  </conditionalFormatting>
  <conditionalFormatting sqref="A85:A86 G83:G86 Q83:S86">
    <cfRule type="expression" dxfId="38" priority="17">
      <formula>$K$80="通年一括払い"</formula>
    </cfRule>
  </conditionalFormatting>
  <conditionalFormatting sqref="J83:M86">
    <cfRule type="expression" dxfId="37" priority="16">
      <formula>$K$80="通年一括払い"</formula>
    </cfRule>
  </conditionalFormatting>
  <conditionalFormatting sqref="N83:N86">
    <cfRule type="expression" dxfId="36" priority="15">
      <formula>$K$80="通年一括払い"</formula>
    </cfRule>
  </conditionalFormatting>
  <conditionalFormatting sqref="A107:AF108 A98">
    <cfRule type="expression" dxfId="35" priority="14">
      <formula>OR($T$96="",$T$96="確定")</formula>
    </cfRule>
  </conditionalFormatting>
  <conditionalFormatting sqref="X82:X83">
    <cfRule type="cellIs" dxfId="34" priority="13" operator="equal">
      <formula>"確定"</formula>
    </cfRule>
  </conditionalFormatting>
  <conditionalFormatting sqref="X84">
    <cfRule type="cellIs" dxfId="33" priority="12" operator="equal">
      <formula>"確定"</formula>
    </cfRule>
  </conditionalFormatting>
  <conditionalFormatting sqref="X85">
    <cfRule type="cellIs" dxfId="32" priority="11" operator="equal">
      <formula>"確定"</formula>
    </cfRule>
  </conditionalFormatting>
  <conditionalFormatting sqref="X86">
    <cfRule type="cellIs" dxfId="31" priority="10" operator="equal">
      <formula>"確定"</formula>
    </cfRule>
  </conditionalFormatting>
  <conditionalFormatting sqref="A83">
    <cfRule type="expression" dxfId="30" priority="9">
      <formula>$K$80="通年一括払い"</formula>
    </cfRule>
  </conditionalFormatting>
  <conditionalFormatting sqref="A82">
    <cfRule type="expression" dxfId="29" priority="8">
      <formula>$K$80="通年一括払い"</formula>
    </cfRule>
  </conditionalFormatting>
  <conditionalFormatting sqref="P57:T60">
    <cfRule type="expression" dxfId="28" priority="4">
      <formula>$M57="支給"</formula>
    </cfRule>
  </conditionalFormatting>
  <conditionalFormatting sqref="G74:H76 J74:K76 M74:N76 P74:Q76 S74:AF76">
    <cfRule type="expression" dxfId="27" priority="1">
      <formula>$B$74="免除等無し"</formula>
    </cfRule>
  </conditionalFormatting>
  <dataValidations count="20">
    <dataValidation type="list" allowBlank="1" showInputMessage="1" showErrorMessage="1" sqref="P64:R64">
      <formula1>"はい,いいえ"</formula1>
    </dataValidation>
    <dataValidation type="list" allowBlank="1" showInputMessage="1" showErrorMessage="1" sqref="JQ123:JT127 TM123:TP127 ADI123:ADL127 ANE123:ANH127 AXA123:AXD127 BGW123:BGZ127 BQS123:BQV127 CAO123:CAR127 CKK123:CKN127 CUG123:CUJ127 DEC123:DEF127 DNY123:DOB127 DXU123:DXX127 EHQ123:EHT127 ERM123:ERP127 FBI123:FBL127 FLE123:FLH127 FVA123:FVD127 GEW123:GEZ127 GOS123:GOV127 GYO123:GYR127 HIK123:HIN127 HSG123:HSJ127 ICC123:ICF127 ILY123:IMB127 IVU123:IVX127 JFQ123:JFT127 JPM123:JPP127 JZI123:JZL127 KJE123:KJH127 KTA123:KTD127 LCW123:LCZ127 LMS123:LMV127 LWO123:LWR127 MGK123:MGN127 MQG123:MQJ127 NAC123:NAF127 NJY123:NKB127 NTU123:NTX127 ODQ123:ODT127 ONM123:ONP127 OXI123:OXL127 PHE123:PHH127 PRA123:PRD127 QAW123:QAZ127 QKS123:QKV127 QUO123:QUR127 REK123:REN127 ROG123:ROJ127 RYC123:RYF127 SHY123:SIB127 SRU123:SRX127 TBQ123:TBT127 TLM123:TLP127 TVI123:TVL127 UFE123:UFH127 UPA123:UPD127 UYW123:UYZ127 VIS123:VIV127 VSO123:VSR127 WCK123:WCN127 WMG123:WMJ127 WWC123:WWF127">
      <formula1>"済,今回提出"</formula1>
    </dataValidation>
    <dataValidation type="list" allowBlank="1" showInputMessage="1" showErrorMessage="1" sqref="X82:X86">
      <formula1>"概算, 確定"</formula1>
    </dataValidation>
    <dataValidation type="list" allowBlank="1" showInputMessage="1" showErrorMessage="1" sqref="S74:S76">
      <formula1>"TA又はRA実施, 奨学金受給, その他"</formula1>
    </dataValidation>
    <dataValidation type="list" allowBlank="1" showInputMessage="1" showErrorMessage="1" sqref="AB82:AB86">
      <formula1>"請求書, 領収書, 請求書兼領収書, 支払い無し根拠, その他"</formula1>
    </dataValidation>
    <dataValidation type="list" allowBlank="1" showInputMessage="1" showErrorMessage="1" sqref="R80">
      <formula1>"1.無条件入学許可書,2.大学のホームページ,3.昨年度の授業料,4.学期授業料の整数倍,5.受講科目数,6.その他"</formula1>
    </dataValidation>
    <dataValidation type="list" allowBlank="1" showInputMessage="1" showErrorMessage="1" sqref="P45:T48">
      <formula1>"2022年度分"</formula1>
    </dataValidation>
    <dataValidation type="list" allowBlank="1" showInputMessage="1" showErrorMessage="1" sqref="P43:T44">
      <formula1>"2020年度分,2021年度分"</formula1>
    </dataValidation>
    <dataValidation type="list" allowBlank="1" showInputMessage="1" showErrorMessage="1" sqref="M37:O42 M45:O48 M57:O60">
      <formula1>"支給, 返納"</formula1>
    </dataValidation>
    <dataValidation type="list" allowBlank="1" showInputMessage="1" showErrorMessage="1" sqref="F123:F127">
      <formula1>"通年一括払い,通年分割払い,学期毎払い,支払なし"</formula1>
    </dataValidation>
    <dataValidation type="textLength" operator="equal" allowBlank="1" showInputMessage="1" showErrorMessage="1" sqref="W20:AF20">
      <formula1>12</formula1>
    </dataValidation>
    <dataValidation type="list" allowBlank="1" showInputMessage="1" showErrorMessage="1" sqref="P37:T42">
      <formula1>"2021年度分,2022年度分"</formula1>
    </dataValidation>
    <dataValidation type="list" allowBlank="1" showInputMessage="1" showErrorMessage="1" sqref="A66:C66 H66:J66 G82:I86 N82:P86 D90:F90">
      <formula1>"2022,2023"</formula1>
    </dataValidation>
    <dataValidation type="list" allowBlank="1" showInputMessage="1" showErrorMessage="1" sqref="P57:T60">
      <formula1>"2023年度分"</formula1>
    </dataValidation>
    <dataValidation type="list" allowBlank="1" showInputMessage="1" showErrorMessage="1" sqref="TL88:TM88 ADH88:ADI88 AND88:ANE88 AWZ88:AXA88 BGV88:BGW88 BQR88:BQS88 CAN88:CAO88 CKJ88:CKK88 CUF88:CUG88 DEB88:DEC88 DNX88:DNY88 DXT88:DXU88 EHP88:EHQ88 ERL88:ERM88 FBH88:FBI88 FLD88:FLE88 FUZ88:FVA88 GEV88:GEW88 GOR88:GOS88 GYN88:GYO88 HIJ88:HIK88 HSF88:HSG88 ICB88:ICC88 ILX88:ILY88 IVT88:IVU88 JFP88:JFQ88 JPL88:JPM88 JZH88:JZI88 KJD88:KJE88 KSZ88:KTA88 LCV88:LCW88 LMR88:LMS88 LWN88:LWO88 MGJ88:MGK88 MQF88:MQG88 NAB88:NAC88 NJX88:NJY88 NTT88:NTU88 ODP88:ODQ88 ONL88:ONM88 OXH88:OXI88 PHD88:PHE88 PQZ88:PRA88 QAV88:QAW88 QKR88:QKS88 QUN88:QUO88 REJ88:REK88 ROF88:ROG88 RYB88:RYC88 SHX88:SHY88 SRT88:SRU88 TBP88:TBQ88 TLL88:TLM88 TVH88:TVI88 UFD88:UFE88 UOZ88:UPA88 UYV88:UYW88 VIR88:VIS88 VSN88:VSO88 WCJ88:WCK88 WMF88:WMG88 WWB88:WWC88 WWB73:WWC76 WMF73:WMG76 WCJ73:WCK76 VSN73:VSO76 VIR73:VIS76 UYV73:UYW76 UOZ73:UPA76 UFD73:UFE76 TVH73:TVI76 TLL73:TLM76 TBP73:TBQ76 SRT73:SRU76 SHX73:SHY76 RYB73:RYC76 ROF73:ROG76 REJ73:REK76 QUN73:QUO76 QKR73:QKS76 QAV73:QAW76 PQZ73:PRA76 PHD73:PHE76 OXH73:OXI76 ONL73:ONM76 ODP73:ODQ76 NTT73:NTU76 NJX73:NJY76 NAB73:NAC76 MQF73:MQG76 MGJ73:MGK76 LWN73:LWO76 LMR73:LMS76 LCV73:LCW76 KSZ73:KTA76 KJD73:KJE76 JZH73:JZI76 JPL73:JPM76 JFP73:JFQ76 IVT73:IVU76 ILX73:ILY76 ICB73:ICC76 HSF73:HSG76 HIJ73:HIK76 GYN73:GYO76 GOR73:GOS76 GEV73:GEW76 FUZ73:FVA76 FLD73:FLE76 FBH73:FBI76 ERL73:ERM76 EHP73:EHQ76 DXT73:DXU76 DNX73:DNY76 DEB73:DEC76 CUF73:CUG76 CKJ73:CKK76 CAN73:CAO76 BQR73:BQS76 BGV73:BGW76 AWZ73:AXA76 AND73:ANE76 ADH73:ADI76 TL73:TM76 JP73:JQ76 JP88:JQ88">
      <formula1>"請求書,請求書・領収書,授業料負担なし証拠"</formula1>
    </dataValidation>
    <dataValidation type="list" allowBlank="1" showInputMessage="1" showErrorMessage="1" sqref="TP88:TR88 ADL88:ADN88 ANH88:ANJ88 AXD88:AXF88 BGZ88:BHB88 BQV88:BQX88 CAR88:CAT88 CKN88:CKP88 CUJ88:CUL88 DEF88:DEH88 DOB88:DOD88 DXX88:DXZ88 EHT88:EHV88 ERP88:ERR88 FBL88:FBN88 FLH88:FLJ88 FVD88:FVF88 GEZ88:GFB88 GOV88:GOX88 GYR88:GYT88 HIN88:HIP88 HSJ88:HSL88 ICF88:ICH88 IMB88:IMD88 IVX88:IVZ88 JFT88:JFV88 JPP88:JPR88 JZL88:JZN88 KJH88:KJJ88 KTD88:KTF88 LCZ88:LDB88 LMV88:LMX88 LWR88:LWT88 MGN88:MGP88 MQJ88:MQL88 NAF88:NAH88 NKB88:NKD88 NTX88:NTZ88 ODT88:ODV88 ONP88:ONR88 OXL88:OXN88 PHH88:PHJ88 PRD88:PRF88 QAZ88:QBB88 QKV88:QKX88 QUR88:QUT88 REN88:REP88 ROJ88:ROL88 RYF88:RYH88 SIB88:SID88 SRX88:SRZ88 TBT88:TBV88 TLP88:TLR88 TVL88:TVN88 UFH88:UFJ88 UPD88:UPF88 UYZ88:UZB88 VIV88:VIX88 VSR88:VST88 WCN88:WCP88 WMJ88:WML88 WWF88:WWH88 WWF73:WWH76 WMJ73:WML76 WCN73:WCP76 VSR73:VST76 VIV73:VIX76 UYZ73:UZB76 UPD73:UPF76 UFH73:UFJ76 TVL73:TVN76 TLP73:TLR76 TBT73:TBV76 SRX73:SRZ76 SIB73:SID76 RYF73:RYH76 ROJ73:ROL76 REN73:REP76 QUR73:QUT76 QKV73:QKX76 QAZ73:QBB76 PRD73:PRF76 PHH73:PHJ76 OXL73:OXN76 ONP73:ONR76 ODT73:ODV76 NTX73:NTZ76 NKB73:NKD76 NAF73:NAH76 MQJ73:MQL76 MGN73:MGP76 LWR73:LWT76 LMV73:LMX76 LCZ73:LDB76 KTD73:KTF76 KJH73:KJJ76 JZL73:JZN76 JPP73:JPR76 JFT73:JFV76 IVX73:IVZ76 IMB73:IMD76 ICF73:ICH76 HSJ73:HSL76 HIN73:HIP76 GYR73:GYT76 GOV73:GOX76 GEZ73:GFB76 FVD73:FVF76 FLH73:FLJ76 FBL73:FBN76 ERP73:ERR76 EHT73:EHV76 DXX73:DXZ76 DOB73:DOD76 DEF73:DEH76 CUJ73:CUL76 CKN73:CKP76 CAR73:CAT76 BQV73:BQX76 BGZ73:BHB76 AXD73:AXF76 ANH73:ANJ76 ADL73:ADN76 TP73:TR76 JT73:JV76 JT88:JV88">
      <formula1>"確定,概算"</formula1>
    </dataValidation>
    <dataValidation type="list" allowBlank="1" showInputMessage="1" showErrorMessage="1" sqref="WLT88 WVP88 JD88 SZ88 ACV88 AMR88 AWN88 BGJ88 BQF88 CAB88 CJX88 CTT88 DDP88 DNL88 DXH88 EHD88 EQZ88 FAV88 FKR88 FUN88 GEJ88 GOF88 GYB88 HHX88 HRT88 IBP88 ILL88 IVH88 JFD88 JOZ88 JYV88 KIR88 KSN88 LCJ88 LMF88 LWB88 MFX88 MPT88 MZP88 NJL88 NTH88 ODD88 OMZ88 OWV88 PGR88 PQN88 QAJ88 QKF88 QUB88 RDX88 RNT88 RXP88 SHL88 SRH88 TBD88 TKZ88 TUV88 UER88 UON88 UYJ88 VIF88 VSB88 WBX88">
      <formula1>"有,無"</formula1>
    </dataValidation>
    <dataValidation type="list" allowBlank="1" showInputMessage="1" showErrorMessage="1" sqref="ADJ88:ADK88 ANF88:ANG88 AXB88:AXC88 BGX88:BGY88 BQT88:BQU88 CAP88:CAQ88 CKL88:CKM88 CUH88:CUI88 DED88:DEE88 DNZ88:DOA88 DXV88:DXW88 EHR88:EHS88 ERN88:ERO88 FBJ88:FBK88 FLF88:FLG88 FVB88:FVC88 GEX88:GEY88 GOT88:GOU88 GYP88:GYQ88 HIL88:HIM88 HSH88:HSI88 ICD88:ICE88 ILZ88:IMA88 IVV88:IVW88 JFR88:JFS88 JPN88:JPO88 JZJ88:JZK88 KJF88:KJG88 KTB88:KTC88 LCX88:LCY88 LMT88:LMU88 LWP88:LWQ88 MGL88:MGM88 MQH88:MQI88 NAD88:NAE88 NJZ88:NKA88 NTV88:NTW88 ODR88:ODS88 ONN88:ONO88 OXJ88:OXK88 PHF88:PHG88 PRB88:PRC88 QAX88:QAY88 QKT88:QKU88 QUP88:QUQ88 REL88:REM88 ROH88:ROI88 RYD88:RYE88 SHZ88:SIA88 SRV88:SRW88 TBR88:TBS88 TLN88:TLO88 TVJ88:TVK88 UFF88:UFG88 UPB88:UPC88 UYX88:UYY88 VIT88:VIU88 VSP88:VSQ88 WCL88:WCM88 WMH88:WMI88 WWD88:WWE88 JR88:JS88 JR73:JS76 WWD73:WWE76 WMH73:WMI76 WCL73:WCM76 VSP73:VSQ76 VIT73:VIU76 UYX73:UYY76 UPB73:UPC76 UFF73:UFG76 TVJ73:TVK76 TLN73:TLO76 TBR73:TBS76 SRV73:SRW76 SHZ73:SIA76 RYD73:RYE76 ROH73:ROI76 REL73:REM76 QUP73:QUQ76 QKT73:QKU76 QAX73:QAY76 PRB73:PRC76 PHF73:PHG76 OXJ73:OXK76 ONN73:ONO76 ODR73:ODS76 NTV73:NTW76 NJZ73:NKA76 NAD73:NAE76 MQH73:MQI76 MGL73:MGM76 LWP73:LWQ76 LMT73:LMU76 LCX73:LCY76 KTB73:KTC76 KJF73:KJG76 JZJ73:JZK76 JPN73:JPO76 JFR73:JFS76 IVV73:IVW76 ILZ73:IMA76 ICD73:ICE76 HSH73:HSI76 HIL73:HIM76 GYP73:GYQ76 GOT73:GOU76 GEX73:GEY76 FVB73:FVC76 FLF73:FLG76 FBJ73:FBK76 ERN73:ERO76 EHR73:EHS76 DXV73:DXW76 DNZ73:DOA76 DED73:DEE76 CUH73:CUI76 CKL73:CKM76 CAP73:CAQ76 BQT73:BQU76 BGX73:BGY76 AXB73:AXC76 ANF73:ANG76 ADJ73:ADK76 TN73:TO76 TN88:TO88">
      <formula1>"通年一括払い,通年分割払い,学期毎請求払い,支払なし"</formula1>
    </dataValidation>
    <dataValidation type="list" allowBlank="1" showInputMessage="1" showErrorMessage="1" sqref="D94:F94 D102:F102 T103:V103">
      <formula1>"2022,2023,2024"</formula1>
    </dataValidation>
    <dataValidation type="list" allowBlank="1" showInputMessage="1" showErrorMessage="1" sqref="B74:F76">
      <formula1>"免除等無し,全額免除, 一部免除,授業料相当の奨学金"</formula1>
    </dataValidation>
  </dataValidations>
  <printOptions horizontalCentered="1"/>
  <pageMargins left="0.31496062992125984" right="0.31496062992125984" top="0.55118110236220474" bottom="0.35433070866141736" header="0.31496062992125984" footer="0.31496062992125984"/>
  <pageSetup paperSize="9" scale="81" fitToHeight="0" orientation="portrait" r:id="rId1"/>
  <headerFooter>
    <oddFooter>&amp;C&amp;P／&amp;N</oddFooter>
  </headerFooter>
  <rowBreaks count="1" manualBreakCount="1">
    <brk id="76"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E70:F70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33"/>
  <sheetViews>
    <sheetView showGridLines="0" defaultGridColor="0" view="pageBreakPreview" topLeftCell="A94" colorId="22" zoomScaleNormal="120" zoomScaleSheetLayoutView="100" workbookViewId="0">
      <selection activeCell="M107" sqref="M107:S107"/>
    </sheetView>
  </sheetViews>
  <sheetFormatPr defaultColWidth="9" defaultRowHeight="12" x14ac:dyDescent="0.15"/>
  <cols>
    <col min="1" max="32" width="3.125" style="3" customWidth="1"/>
    <col min="33" max="16384" width="9" style="3"/>
  </cols>
  <sheetData>
    <row r="1" spans="1:32" ht="12.75" thickTop="1" x14ac:dyDescent="0.15">
      <c r="A1" s="236"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8"/>
    </row>
    <row r="2" spans="1:32" x14ac:dyDescent="0.15">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1"/>
    </row>
    <row r="3" spans="1:32" x14ac:dyDescent="0.15">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1"/>
    </row>
    <row r="4" spans="1:32" x14ac:dyDescent="0.15">
      <c r="A4" s="239"/>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1"/>
    </row>
    <row r="5" spans="1:32" x14ac:dyDescent="0.15">
      <c r="A5" s="239"/>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1"/>
    </row>
    <row r="6" spans="1:32" x14ac:dyDescent="0.15">
      <c r="A6" s="239"/>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1"/>
    </row>
    <row r="7" spans="1:32" x14ac:dyDescent="0.15">
      <c r="A7" s="239"/>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1"/>
    </row>
    <row r="8" spans="1:32" x14ac:dyDescent="0.15">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1"/>
    </row>
    <row r="9" spans="1:32" x14ac:dyDescent="0.15">
      <c r="A9" s="239"/>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1"/>
    </row>
    <row r="10" spans="1:32" x14ac:dyDescent="0.15">
      <c r="A10" s="239"/>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1"/>
    </row>
    <row r="11" spans="1:32" x14ac:dyDescent="0.15">
      <c r="A11" s="239"/>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1"/>
    </row>
    <row r="12" spans="1:32" x14ac:dyDescent="0.15">
      <c r="A12" s="239"/>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1"/>
    </row>
    <row r="13" spans="1:32" x14ac:dyDescent="0.15">
      <c r="A13" s="239"/>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1"/>
    </row>
    <row r="14" spans="1:32" x14ac:dyDescent="0.15">
      <c r="A14" s="239"/>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1"/>
    </row>
    <row r="15" spans="1:32" x14ac:dyDescent="0.15">
      <c r="A15" s="239"/>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1"/>
    </row>
    <row r="16" spans="1:32" x14ac:dyDescent="0.15">
      <c r="A16" s="239"/>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1"/>
    </row>
    <row r="17" spans="1:32" ht="12.75" thickBot="1" x14ac:dyDescent="0.2">
      <c r="A17" s="242"/>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4"/>
    </row>
    <row r="18" spans="1:32" ht="12.75" thickTop="1" x14ac:dyDescent="0.1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row>
    <row r="19" spans="1:32" x14ac:dyDescent="0.15">
      <c r="A19" s="10"/>
      <c r="B19" s="10"/>
      <c r="C19" s="10"/>
      <c r="D19" s="11"/>
      <c r="E19" s="11"/>
      <c r="F19" s="11"/>
      <c r="G19" s="11"/>
      <c r="H19" s="11"/>
      <c r="I19" s="11"/>
      <c r="J19" s="11"/>
      <c r="K19" s="11"/>
      <c r="L19" s="11"/>
      <c r="M19" s="11"/>
      <c r="N19" s="11"/>
      <c r="O19" s="11"/>
      <c r="P19" s="11"/>
      <c r="Q19" s="11"/>
      <c r="R19" s="11"/>
      <c r="S19" s="13"/>
      <c r="T19" s="11"/>
      <c r="U19" s="11"/>
      <c r="V19" s="11"/>
      <c r="W19" s="11"/>
      <c r="X19" s="11"/>
      <c r="Y19" s="11"/>
      <c r="Z19" s="11"/>
      <c r="AA19" s="11"/>
      <c r="AB19" s="11"/>
      <c r="AC19" s="12"/>
      <c r="AD19" s="65" t="s">
        <v>189</v>
      </c>
      <c r="AE19" s="12"/>
      <c r="AF19" s="11"/>
    </row>
    <row r="20" spans="1:32" x14ac:dyDescent="0.15">
      <c r="A20" s="1" t="s">
        <v>3</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x14ac:dyDescent="0.15">
      <c r="A21" s="11" t="s">
        <v>7</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x14ac:dyDescent="0.15">
      <c r="A22" s="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x14ac:dyDescent="0.15">
      <c r="A23" s="1"/>
      <c r="B23" s="11"/>
      <c r="C23" s="11"/>
      <c r="D23" s="11"/>
      <c r="E23" s="11"/>
      <c r="F23" s="11"/>
      <c r="G23" s="11"/>
      <c r="H23" s="11"/>
      <c r="I23" s="11"/>
      <c r="J23" s="11"/>
      <c r="K23" s="11"/>
      <c r="L23" s="11"/>
      <c r="M23" s="11"/>
      <c r="N23" s="11"/>
      <c r="O23" s="11"/>
      <c r="P23" s="11"/>
      <c r="Q23" s="11"/>
      <c r="R23" s="11"/>
      <c r="S23" s="13"/>
      <c r="T23" s="13"/>
      <c r="U23" s="13"/>
      <c r="V23" s="14" t="s">
        <v>0</v>
      </c>
      <c r="W23" s="449" t="s">
        <v>192</v>
      </c>
      <c r="X23" s="449"/>
      <c r="Y23" s="449"/>
      <c r="Z23" s="449"/>
      <c r="AA23" s="449"/>
      <c r="AB23" s="449"/>
      <c r="AC23" s="449"/>
      <c r="AD23" s="449"/>
      <c r="AE23" s="449"/>
      <c r="AF23" s="449"/>
    </row>
    <row r="24" spans="1:32" x14ac:dyDescent="0.15">
      <c r="A24" s="1"/>
      <c r="B24" s="11"/>
      <c r="C24" s="11"/>
      <c r="D24" s="11"/>
      <c r="E24" s="11"/>
      <c r="F24" s="11"/>
      <c r="G24" s="11"/>
      <c r="H24" s="11"/>
      <c r="I24" s="11"/>
      <c r="J24" s="11"/>
      <c r="K24" s="11"/>
      <c r="L24" s="11"/>
      <c r="M24" s="11"/>
      <c r="N24" s="11"/>
      <c r="O24" s="11"/>
      <c r="P24" s="11"/>
      <c r="Q24" s="11"/>
      <c r="R24" s="11"/>
      <c r="S24" s="15"/>
      <c r="T24" s="15"/>
      <c r="U24" s="15"/>
      <c r="V24" s="14" t="s">
        <v>8</v>
      </c>
      <c r="W24" s="450" t="s">
        <v>162</v>
      </c>
      <c r="X24" s="450"/>
      <c r="Y24" s="450"/>
      <c r="Z24" s="450"/>
      <c r="AA24" s="450"/>
      <c r="AB24" s="450"/>
      <c r="AC24" s="450"/>
      <c r="AD24" s="450"/>
      <c r="AE24" s="450"/>
      <c r="AF24" s="450"/>
    </row>
    <row r="25" spans="1:32" x14ac:dyDescent="0.15">
      <c r="A25" s="11"/>
      <c r="B25" s="11"/>
      <c r="C25" s="11"/>
      <c r="D25" s="11"/>
      <c r="E25" s="11"/>
      <c r="F25" s="11"/>
      <c r="G25" s="11"/>
      <c r="H25" s="11"/>
      <c r="I25" s="11"/>
      <c r="J25" s="11"/>
      <c r="K25" s="11"/>
      <c r="L25" s="11"/>
      <c r="M25" s="11"/>
      <c r="N25" s="11"/>
      <c r="O25" s="11"/>
      <c r="P25" s="11"/>
      <c r="Q25" s="11"/>
      <c r="R25" s="11"/>
      <c r="S25" s="15"/>
      <c r="T25" s="15"/>
      <c r="U25" s="15"/>
      <c r="V25" s="14" t="s">
        <v>9</v>
      </c>
      <c r="W25" s="450" t="s">
        <v>10</v>
      </c>
      <c r="X25" s="450"/>
      <c r="Y25" s="450"/>
      <c r="Z25" s="450"/>
      <c r="AA25" s="450"/>
      <c r="AB25" s="450"/>
      <c r="AC25" s="450"/>
      <c r="AD25" s="450"/>
      <c r="AE25" s="450"/>
      <c r="AF25" s="450"/>
    </row>
    <row r="26" spans="1:32" x14ac:dyDescent="0.15">
      <c r="A26" s="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x14ac:dyDescent="0.15">
      <c r="A27" s="451" t="s">
        <v>190</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row>
    <row r="29" spans="1:32" x14ac:dyDescent="0.15">
      <c r="A29" s="3" t="s">
        <v>11</v>
      </c>
    </row>
    <row r="30" spans="1:32" x14ac:dyDescent="0.15">
      <c r="A30" s="4"/>
      <c r="B30" s="4"/>
      <c r="C30" s="4"/>
      <c r="D30" s="4"/>
      <c r="E30" s="4"/>
      <c r="F30" s="4"/>
      <c r="G30" s="4"/>
      <c r="H30" s="4"/>
      <c r="I30" s="4"/>
      <c r="J30" s="4"/>
      <c r="K30" s="4"/>
      <c r="L30" s="4"/>
      <c r="M30" s="4"/>
      <c r="N30" s="4"/>
      <c r="O30" s="4"/>
      <c r="P30" s="4"/>
      <c r="Q30" s="4"/>
      <c r="R30" s="4"/>
      <c r="S30" s="4"/>
      <c r="T30" s="4"/>
      <c r="U30" s="4"/>
      <c r="V30" s="4"/>
      <c r="W30" s="4"/>
      <c r="X30" s="4"/>
      <c r="Y30" s="4" t="s">
        <v>3</v>
      </c>
      <c r="Z30" s="4"/>
      <c r="AA30" s="4"/>
      <c r="AB30" s="4"/>
      <c r="AC30" s="4"/>
      <c r="AD30" s="4"/>
      <c r="AE30" s="4"/>
      <c r="AF30" s="4"/>
    </row>
    <row r="31" spans="1:32" x14ac:dyDescent="0.15">
      <c r="A31" s="254" t="s">
        <v>12</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row>
    <row r="32" spans="1:32" x14ac:dyDescent="0.1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1:32" s="98" customFormat="1" ht="23.25" customHeight="1" x14ac:dyDescent="0.15">
      <c r="A33" s="41" t="s">
        <v>18</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1:32" ht="15.75" customHeight="1" x14ac:dyDescent="0.15">
      <c r="A34" s="445" t="s">
        <v>19</v>
      </c>
      <c r="B34" s="445"/>
      <c r="C34" s="445"/>
      <c r="D34" s="445"/>
      <c r="E34" s="445"/>
      <c r="F34" s="445"/>
      <c r="G34" s="445"/>
      <c r="H34" s="445"/>
      <c r="I34" s="445"/>
      <c r="J34" s="452">
        <v>2021</v>
      </c>
      <c r="K34" s="453"/>
      <c r="L34" s="453"/>
      <c r="M34" s="453"/>
      <c r="N34" s="81" t="s">
        <v>4</v>
      </c>
      <c r="O34" s="453">
        <v>9</v>
      </c>
      <c r="P34" s="453"/>
      <c r="Q34" s="81" t="s">
        <v>16</v>
      </c>
      <c r="R34" s="55"/>
      <c r="S34" s="55" t="s">
        <v>20</v>
      </c>
      <c r="T34" s="16"/>
      <c r="U34" s="16"/>
      <c r="V34" s="453">
        <v>2023</v>
      </c>
      <c r="W34" s="453"/>
      <c r="X34" s="453"/>
      <c r="Y34" s="453"/>
      <c r="Z34" s="81" t="s">
        <v>4</v>
      </c>
      <c r="AA34" s="453">
        <v>8</v>
      </c>
      <c r="AB34" s="453"/>
      <c r="AC34" s="81" t="s">
        <v>16</v>
      </c>
      <c r="AD34" s="438"/>
      <c r="AE34" s="438"/>
      <c r="AF34" s="17"/>
    </row>
    <row r="35" spans="1:32" ht="15.75" customHeight="1" x14ac:dyDescent="0.15">
      <c r="A35" s="439" t="s">
        <v>13</v>
      </c>
      <c r="B35" s="440"/>
      <c r="C35" s="440"/>
      <c r="D35" s="440"/>
      <c r="E35" s="440"/>
      <c r="F35" s="440"/>
      <c r="G35" s="440"/>
      <c r="H35" s="440"/>
      <c r="I35" s="441"/>
      <c r="J35" s="442" t="s">
        <v>191</v>
      </c>
      <c r="K35" s="443"/>
      <c r="L35" s="443"/>
      <c r="M35" s="443"/>
      <c r="N35" s="443"/>
      <c r="O35" s="443"/>
      <c r="P35" s="443"/>
      <c r="Q35" s="443"/>
      <c r="R35" s="443"/>
      <c r="S35" s="443"/>
      <c r="T35" s="443"/>
      <c r="U35" s="443"/>
      <c r="V35" s="443"/>
      <c r="W35" s="443"/>
      <c r="X35" s="443"/>
      <c r="Y35" s="443"/>
      <c r="Z35" s="443"/>
      <c r="AA35" s="443"/>
      <c r="AB35" s="443"/>
      <c r="AC35" s="443"/>
      <c r="AD35" s="443"/>
      <c r="AE35" s="443"/>
      <c r="AF35" s="444"/>
    </row>
    <row r="36" spans="1:32" ht="15.75" customHeight="1" x14ac:dyDescent="0.15">
      <c r="A36" s="445" t="s">
        <v>14</v>
      </c>
      <c r="B36" s="445"/>
      <c r="C36" s="445"/>
      <c r="D36" s="445"/>
      <c r="E36" s="445"/>
      <c r="F36" s="445"/>
      <c r="G36" s="445"/>
      <c r="H36" s="445"/>
      <c r="I36" s="445"/>
      <c r="J36" s="446" t="s">
        <v>203</v>
      </c>
      <c r="K36" s="447"/>
      <c r="L36" s="447"/>
      <c r="M36" s="447"/>
      <c r="N36" s="447"/>
      <c r="O36" s="447"/>
      <c r="P36" s="447"/>
      <c r="Q36" s="447"/>
      <c r="R36" s="447"/>
      <c r="S36" s="447"/>
      <c r="T36" s="447"/>
      <c r="U36" s="448"/>
      <c r="V36" s="445" t="s">
        <v>15</v>
      </c>
      <c r="W36" s="445"/>
      <c r="X36" s="445"/>
      <c r="Y36" s="442" t="s">
        <v>204</v>
      </c>
      <c r="Z36" s="443"/>
      <c r="AA36" s="443"/>
      <c r="AB36" s="443"/>
      <c r="AC36" s="443"/>
      <c r="AD36" s="443"/>
      <c r="AE36" s="443"/>
      <c r="AF36" s="444"/>
    </row>
    <row r="37" spans="1:32" x14ac:dyDescent="0.15">
      <c r="A37" s="5"/>
      <c r="E37" s="5"/>
      <c r="F37" s="5"/>
    </row>
    <row r="38" spans="1:32" s="98" customFormat="1" ht="23.25" customHeight="1" x14ac:dyDescent="0.15">
      <c r="A38" s="41" t="s">
        <v>219</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x14ac:dyDescent="0.15">
      <c r="A39" s="255" t="s">
        <v>29</v>
      </c>
      <c r="B39" s="256"/>
      <c r="C39" s="257"/>
      <c r="D39" s="255" t="s">
        <v>30</v>
      </c>
      <c r="E39" s="256"/>
      <c r="F39" s="257"/>
      <c r="G39" s="255" t="s">
        <v>31</v>
      </c>
      <c r="H39" s="256"/>
      <c r="I39" s="256"/>
      <c r="J39" s="256"/>
      <c r="K39" s="256"/>
      <c r="L39" s="257"/>
      <c r="M39" s="215" t="s">
        <v>32</v>
      </c>
      <c r="N39" s="216"/>
      <c r="O39" s="217"/>
      <c r="P39" s="215" t="s">
        <v>66</v>
      </c>
      <c r="Q39" s="216"/>
      <c r="R39" s="216"/>
      <c r="S39" s="216"/>
      <c r="T39" s="217"/>
      <c r="U39" s="255" t="s">
        <v>33</v>
      </c>
      <c r="V39" s="256"/>
      <c r="W39" s="256"/>
      <c r="X39" s="256"/>
      <c r="Y39" s="256"/>
      <c r="Z39" s="256"/>
      <c r="AA39" s="6"/>
      <c r="AB39" s="6"/>
      <c r="AC39" s="6"/>
      <c r="AD39" s="6"/>
      <c r="AE39" s="6"/>
      <c r="AF39" s="7"/>
    </row>
    <row r="40" spans="1:32" ht="15.75" customHeight="1" x14ac:dyDescent="0.15">
      <c r="A40" s="428" t="s">
        <v>258</v>
      </c>
      <c r="B40" s="429"/>
      <c r="C40" s="430"/>
      <c r="D40" s="136">
        <v>1</v>
      </c>
      <c r="E40" s="192" t="s">
        <v>22</v>
      </c>
      <c r="F40" s="193"/>
      <c r="G40" s="192">
        <v>2022</v>
      </c>
      <c r="H40" s="382"/>
      <c r="I40" s="193"/>
      <c r="J40" s="56" t="s">
        <v>4</v>
      </c>
      <c r="K40" s="141">
        <v>4</v>
      </c>
      <c r="L40" s="56" t="s">
        <v>21</v>
      </c>
      <c r="M40" s="437" t="s">
        <v>161</v>
      </c>
      <c r="N40" s="437"/>
      <c r="O40" s="437"/>
      <c r="P40" s="198" t="s">
        <v>193</v>
      </c>
      <c r="Q40" s="199"/>
      <c r="R40" s="199"/>
      <c r="S40" s="199"/>
      <c r="T40" s="200"/>
      <c r="U40" s="201">
        <v>918750</v>
      </c>
      <c r="V40" s="202"/>
      <c r="W40" s="202"/>
      <c r="X40" s="202"/>
      <c r="Y40" s="202"/>
      <c r="Z40" s="202"/>
      <c r="AA40" s="18" t="s">
        <v>17</v>
      </c>
      <c r="AB40" s="189">
        <f>IF(M40="支給",U40*1,IF(M40="返納",U40*-1,""))</f>
        <v>918750</v>
      </c>
      <c r="AC40" s="190"/>
      <c r="AD40" s="190"/>
      <c r="AE40" s="191"/>
      <c r="AF40" s="18" t="s">
        <v>17</v>
      </c>
    </row>
    <row r="41" spans="1:32" ht="15.75" customHeight="1" x14ac:dyDescent="0.15">
      <c r="A41" s="431"/>
      <c r="B41" s="432"/>
      <c r="C41" s="433"/>
      <c r="D41" s="142">
        <v>2</v>
      </c>
      <c r="E41" s="192" t="s">
        <v>22</v>
      </c>
      <c r="F41" s="193"/>
      <c r="G41" s="349">
        <v>2022</v>
      </c>
      <c r="H41" s="350"/>
      <c r="I41" s="427"/>
      <c r="J41" s="56" t="s">
        <v>4</v>
      </c>
      <c r="K41" s="141">
        <v>8</v>
      </c>
      <c r="L41" s="56" t="s">
        <v>21</v>
      </c>
      <c r="M41" s="197" t="s">
        <v>160</v>
      </c>
      <c r="N41" s="197"/>
      <c r="O41" s="197"/>
      <c r="P41" s="198" t="s">
        <v>159</v>
      </c>
      <c r="Q41" s="199"/>
      <c r="R41" s="199"/>
      <c r="S41" s="199"/>
      <c r="T41" s="200"/>
      <c r="U41" s="201">
        <v>25000</v>
      </c>
      <c r="V41" s="202"/>
      <c r="W41" s="202"/>
      <c r="X41" s="202"/>
      <c r="Y41" s="202"/>
      <c r="Z41" s="202"/>
      <c r="AA41" s="18" t="s">
        <v>17</v>
      </c>
      <c r="AB41" s="189">
        <f t="shared" ref="AB41:AB45" si="0">IF(M41="支給",U41*1,IF(M41="返納",U41*-1,""))</f>
        <v>-25000</v>
      </c>
      <c r="AC41" s="190"/>
      <c r="AD41" s="190"/>
      <c r="AE41" s="191"/>
      <c r="AF41" s="18" t="s">
        <v>17</v>
      </c>
    </row>
    <row r="42" spans="1:32" ht="15.75" customHeight="1" x14ac:dyDescent="0.15">
      <c r="A42" s="431"/>
      <c r="B42" s="432"/>
      <c r="C42" s="433"/>
      <c r="D42" s="142">
        <v>3</v>
      </c>
      <c r="E42" s="192" t="s">
        <v>22</v>
      </c>
      <c r="F42" s="193"/>
      <c r="G42" s="349">
        <v>2022</v>
      </c>
      <c r="H42" s="350"/>
      <c r="I42" s="427"/>
      <c r="J42" s="56" t="s">
        <v>4</v>
      </c>
      <c r="K42" s="141">
        <v>8</v>
      </c>
      <c r="L42" s="56" t="s">
        <v>21</v>
      </c>
      <c r="M42" s="197" t="s">
        <v>160</v>
      </c>
      <c r="N42" s="197"/>
      <c r="O42" s="197"/>
      <c r="P42" s="198" t="s">
        <v>193</v>
      </c>
      <c r="Q42" s="199"/>
      <c r="R42" s="199"/>
      <c r="S42" s="199"/>
      <c r="T42" s="200"/>
      <c r="U42" s="201">
        <v>25000</v>
      </c>
      <c r="V42" s="202"/>
      <c r="W42" s="202"/>
      <c r="X42" s="202"/>
      <c r="Y42" s="202"/>
      <c r="Z42" s="202"/>
      <c r="AA42" s="18" t="s">
        <v>17</v>
      </c>
      <c r="AB42" s="189">
        <f t="shared" si="0"/>
        <v>-25000</v>
      </c>
      <c r="AC42" s="190"/>
      <c r="AD42" s="190"/>
      <c r="AE42" s="191"/>
      <c r="AF42" s="18" t="s">
        <v>17</v>
      </c>
    </row>
    <row r="43" spans="1:32" ht="15.75" customHeight="1" x14ac:dyDescent="0.15">
      <c r="A43" s="431"/>
      <c r="B43" s="432"/>
      <c r="C43" s="433"/>
      <c r="D43" s="142"/>
      <c r="E43" s="192" t="s">
        <v>22</v>
      </c>
      <c r="F43" s="193"/>
      <c r="G43" s="349"/>
      <c r="H43" s="350"/>
      <c r="I43" s="427"/>
      <c r="J43" s="56" t="s">
        <v>4</v>
      </c>
      <c r="K43" s="141"/>
      <c r="L43" s="56" t="s">
        <v>21</v>
      </c>
      <c r="M43" s="197"/>
      <c r="N43" s="197"/>
      <c r="O43" s="197"/>
      <c r="P43" s="198"/>
      <c r="Q43" s="199"/>
      <c r="R43" s="199"/>
      <c r="S43" s="199"/>
      <c r="T43" s="200"/>
      <c r="U43" s="201"/>
      <c r="V43" s="202"/>
      <c r="W43" s="202"/>
      <c r="X43" s="202"/>
      <c r="Y43" s="202"/>
      <c r="Z43" s="202"/>
      <c r="AA43" s="18" t="s">
        <v>17</v>
      </c>
      <c r="AB43" s="189" t="str">
        <f t="shared" si="0"/>
        <v/>
      </c>
      <c r="AC43" s="190"/>
      <c r="AD43" s="190"/>
      <c r="AE43" s="191"/>
      <c r="AF43" s="18" t="s">
        <v>17</v>
      </c>
    </row>
    <row r="44" spans="1:32" ht="15.75" customHeight="1" x14ac:dyDescent="0.15">
      <c r="A44" s="431"/>
      <c r="B44" s="432"/>
      <c r="C44" s="433"/>
      <c r="D44" s="142"/>
      <c r="E44" s="192" t="s">
        <v>22</v>
      </c>
      <c r="F44" s="193"/>
      <c r="G44" s="349"/>
      <c r="H44" s="350"/>
      <c r="I44" s="427"/>
      <c r="J44" s="56" t="s">
        <v>4</v>
      </c>
      <c r="K44" s="141"/>
      <c r="L44" s="56" t="s">
        <v>21</v>
      </c>
      <c r="M44" s="197"/>
      <c r="N44" s="197"/>
      <c r="O44" s="197"/>
      <c r="P44" s="198"/>
      <c r="Q44" s="199"/>
      <c r="R44" s="199"/>
      <c r="S44" s="199"/>
      <c r="T44" s="200"/>
      <c r="U44" s="201"/>
      <c r="V44" s="202"/>
      <c r="W44" s="202"/>
      <c r="X44" s="202"/>
      <c r="Y44" s="202"/>
      <c r="Z44" s="202"/>
      <c r="AA44" s="18" t="s">
        <v>17</v>
      </c>
      <c r="AB44" s="189" t="str">
        <f t="shared" si="0"/>
        <v/>
      </c>
      <c r="AC44" s="190"/>
      <c r="AD44" s="190"/>
      <c r="AE44" s="191"/>
      <c r="AF44" s="18" t="s">
        <v>17</v>
      </c>
    </row>
    <row r="45" spans="1:32" ht="15.75" customHeight="1" x14ac:dyDescent="0.15">
      <c r="A45" s="434"/>
      <c r="B45" s="435"/>
      <c r="C45" s="436"/>
      <c r="D45" s="142"/>
      <c r="E45" s="192" t="s">
        <v>22</v>
      </c>
      <c r="F45" s="193"/>
      <c r="G45" s="349"/>
      <c r="H45" s="350"/>
      <c r="I45" s="427"/>
      <c r="J45" s="56" t="s">
        <v>4</v>
      </c>
      <c r="K45" s="141"/>
      <c r="L45" s="56" t="s">
        <v>21</v>
      </c>
      <c r="M45" s="197"/>
      <c r="N45" s="197"/>
      <c r="O45" s="197"/>
      <c r="P45" s="198"/>
      <c r="Q45" s="199"/>
      <c r="R45" s="199"/>
      <c r="S45" s="199"/>
      <c r="T45" s="200"/>
      <c r="U45" s="201"/>
      <c r="V45" s="202"/>
      <c r="W45" s="202"/>
      <c r="X45" s="202"/>
      <c r="Y45" s="202"/>
      <c r="Z45" s="202"/>
      <c r="AA45" s="18" t="s">
        <v>17</v>
      </c>
      <c r="AB45" s="189" t="str">
        <f t="shared" si="0"/>
        <v/>
      </c>
      <c r="AC45" s="190"/>
      <c r="AD45" s="190"/>
      <c r="AE45" s="191"/>
      <c r="AF45" s="18" t="s">
        <v>17</v>
      </c>
    </row>
    <row r="46" spans="1:32" ht="15.75" customHeight="1" x14ac:dyDescent="0.15">
      <c r="A46" s="19"/>
      <c r="B46" s="20"/>
      <c r="C46" s="20"/>
      <c r="D46" s="20" t="s">
        <v>25</v>
      </c>
      <c r="E46" s="20"/>
      <c r="F46" s="20"/>
      <c r="G46" s="20" t="s">
        <v>23</v>
      </c>
      <c r="H46" s="20" t="s">
        <v>27</v>
      </c>
      <c r="I46" s="20"/>
      <c r="J46" s="20"/>
      <c r="K46" s="20"/>
      <c r="L46" s="20"/>
      <c r="M46" s="20" t="s">
        <v>24</v>
      </c>
      <c r="N46" s="20"/>
      <c r="O46" s="20"/>
      <c r="P46" s="20"/>
      <c r="Q46" s="20"/>
      <c r="R46" s="20"/>
      <c r="S46" s="20"/>
      <c r="T46" s="20"/>
      <c r="U46" s="20"/>
      <c r="V46" s="20"/>
      <c r="W46" s="20"/>
      <c r="X46" s="20"/>
      <c r="Y46" s="20"/>
      <c r="Z46" s="20"/>
      <c r="AA46" s="21"/>
      <c r="AB46" s="189">
        <f ca="1">SUMIF(P40:T45,H46,AB40:AE45)</f>
        <v>-25000</v>
      </c>
      <c r="AC46" s="190"/>
      <c r="AD46" s="190"/>
      <c r="AE46" s="191"/>
      <c r="AF46" s="18" t="s">
        <v>17</v>
      </c>
    </row>
    <row r="47" spans="1:32" ht="15.75" customHeight="1" x14ac:dyDescent="0.15">
      <c r="A47" s="19"/>
      <c r="B47" s="20"/>
      <c r="C47" s="20"/>
      <c r="D47" s="20" t="s">
        <v>26</v>
      </c>
      <c r="E47" s="20"/>
      <c r="F47" s="20"/>
      <c r="G47" s="20" t="s">
        <v>23</v>
      </c>
      <c r="H47" s="20" t="s">
        <v>194</v>
      </c>
      <c r="I47" s="20"/>
      <c r="J47" s="20"/>
      <c r="K47" s="20"/>
      <c r="L47" s="20"/>
      <c r="M47" s="20" t="s">
        <v>24</v>
      </c>
      <c r="N47" s="20"/>
      <c r="O47" s="20"/>
      <c r="P47" s="20"/>
      <c r="Q47" s="20"/>
      <c r="R47" s="20"/>
      <c r="S47" s="20"/>
      <c r="T47" s="20"/>
      <c r="U47" s="20"/>
      <c r="V47" s="20"/>
      <c r="W47" s="20"/>
      <c r="X47" s="20"/>
      <c r="Y47" s="20"/>
      <c r="Z47" s="20"/>
      <c r="AA47" s="21"/>
      <c r="AB47" s="189">
        <f ca="1">SUMIF(P40:T45,H47,AB40:AE45)+SUMIF(P40:T45,"",AB40:AE45)</f>
        <v>893750</v>
      </c>
      <c r="AC47" s="190"/>
      <c r="AD47" s="190"/>
      <c r="AE47" s="191"/>
      <c r="AF47" s="18" t="s">
        <v>17</v>
      </c>
    </row>
    <row r="48" spans="1:32" ht="15.75" customHeight="1" x14ac:dyDescent="0.15">
      <c r="A48" s="418" t="s">
        <v>259</v>
      </c>
      <c r="B48" s="419"/>
      <c r="C48" s="420"/>
      <c r="D48" s="136">
        <v>1</v>
      </c>
      <c r="E48" s="192" t="s">
        <v>22</v>
      </c>
      <c r="F48" s="193"/>
      <c r="G48" s="194">
        <v>2022</v>
      </c>
      <c r="H48" s="195"/>
      <c r="I48" s="196"/>
      <c r="J48" s="56" t="s">
        <v>4</v>
      </c>
      <c r="K48" s="141">
        <v>10</v>
      </c>
      <c r="L48" s="56" t="s">
        <v>21</v>
      </c>
      <c r="M48" s="197" t="s">
        <v>161</v>
      </c>
      <c r="N48" s="197"/>
      <c r="O48" s="197"/>
      <c r="P48" s="417" t="s">
        <v>193</v>
      </c>
      <c r="Q48" s="417"/>
      <c r="R48" s="417"/>
      <c r="S48" s="417"/>
      <c r="T48" s="417"/>
      <c r="U48" s="201">
        <v>1286250</v>
      </c>
      <c r="V48" s="202"/>
      <c r="W48" s="202"/>
      <c r="X48" s="202"/>
      <c r="Y48" s="202"/>
      <c r="Z48" s="202"/>
      <c r="AA48" s="18" t="s">
        <v>17</v>
      </c>
      <c r="AB48" s="189">
        <f t="shared" ref="AB48:AB51" si="1">IF(M48="支給",U48*1,IF(M48="返納",U48*-1,""))</f>
        <v>1286250</v>
      </c>
      <c r="AC48" s="190"/>
      <c r="AD48" s="190"/>
      <c r="AE48" s="191"/>
      <c r="AF48" s="18" t="s">
        <v>17</v>
      </c>
    </row>
    <row r="49" spans="1:32" ht="15.75" customHeight="1" x14ac:dyDescent="0.15">
      <c r="A49" s="421"/>
      <c r="B49" s="422"/>
      <c r="C49" s="423"/>
      <c r="D49" s="142"/>
      <c r="E49" s="192" t="s">
        <v>22</v>
      </c>
      <c r="F49" s="193"/>
      <c r="G49" s="194">
        <v>2022</v>
      </c>
      <c r="H49" s="195"/>
      <c r="I49" s="196"/>
      <c r="J49" s="56" t="s">
        <v>4</v>
      </c>
      <c r="K49" s="141">
        <v>12</v>
      </c>
      <c r="L49" s="56" t="s">
        <v>21</v>
      </c>
      <c r="M49" s="197" t="s">
        <v>161</v>
      </c>
      <c r="N49" s="197"/>
      <c r="O49" s="197"/>
      <c r="P49" s="417" t="s">
        <v>193</v>
      </c>
      <c r="Q49" s="417"/>
      <c r="R49" s="417"/>
      <c r="S49" s="417"/>
      <c r="T49" s="417"/>
      <c r="U49" s="201">
        <v>85749</v>
      </c>
      <c r="V49" s="202"/>
      <c r="W49" s="202"/>
      <c r="X49" s="202"/>
      <c r="Y49" s="202"/>
      <c r="Z49" s="202"/>
      <c r="AA49" s="18" t="s">
        <v>17</v>
      </c>
      <c r="AB49" s="189">
        <f t="shared" si="1"/>
        <v>85749</v>
      </c>
      <c r="AC49" s="190"/>
      <c r="AD49" s="190"/>
      <c r="AE49" s="191"/>
      <c r="AF49" s="18" t="s">
        <v>17</v>
      </c>
    </row>
    <row r="50" spans="1:32" ht="15.75" customHeight="1" x14ac:dyDescent="0.15">
      <c r="A50" s="421"/>
      <c r="B50" s="422"/>
      <c r="C50" s="423"/>
      <c r="D50" s="142"/>
      <c r="E50" s="192" t="s">
        <v>22</v>
      </c>
      <c r="F50" s="193"/>
      <c r="G50" s="194"/>
      <c r="H50" s="195"/>
      <c r="I50" s="196"/>
      <c r="J50" s="56" t="s">
        <v>4</v>
      </c>
      <c r="K50" s="141"/>
      <c r="L50" s="56" t="s">
        <v>21</v>
      </c>
      <c r="M50" s="197"/>
      <c r="N50" s="197"/>
      <c r="O50" s="197"/>
      <c r="P50" s="417"/>
      <c r="Q50" s="417"/>
      <c r="R50" s="417"/>
      <c r="S50" s="417"/>
      <c r="T50" s="417"/>
      <c r="U50" s="201"/>
      <c r="V50" s="202"/>
      <c r="W50" s="202"/>
      <c r="X50" s="202"/>
      <c r="Y50" s="202"/>
      <c r="Z50" s="202"/>
      <c r="AA50" s="18" t="s">
        <v>17</v>
      </c>
      <c r="AB50" s="189" t="str">
        <f t="shared" si="1"/>
        <v/>
      </c>
      <c r="AC50" s="190"/>
      <c r="AD50" s="190"/>
      <c r="AE50" s="191"/>
      <c r="AF50" s="18" t="s">
        <v>17</v>
      </c>
    </row>
    <row r="51" spans="1:32" ht="15.75" customHeight="1" x14ac:dyDescent="0.15">
      <c r="A51" s="424"/>
      <c r="B51" s="425"/>
      <c r="C51" s="426"/>
      <c r="D51" s="142"/>
      <c r="E51" s="192" t="s">
        <v>22</v>
      </c>
      <c r="F51" s="193"/>
      <c r="G51" s="194"/>
      <c r="H51" s="195"/>
      <c r="I51" s="196"/>
      <c r="J51" s="56" t="s">
        <v>4</v>
      </c>
      <c r="K51" s="141"/>
      <c r="L51" s="56" t="s">
        <v>21</v>
      </c>
      <c r="M51" s="197"/>
      <c r="N51" s="197"/>
      <c r="O51" s="197"/>
      <c r="P51" s="417"/>
      <c r="Q51" s="417"/>
      <c r="R51" s="417"/>
      <c r="S51" s="417"/>
      <c r="T51" s="417"/>
      <c r="U51" s="201"/>
      <c r="V51" s="202"/>
      <c r="W51" s="202"/>
      <c r="X51" s="202"/>
      <c r="Y51" s="202"/>
      <c r="Z51" s="202"/>
      <c r="AA51" s="18" t="s">
        <v>17</v>
      </c>
      <c r="AB51" s="189" t="str">
        <f t="shared" si="1"/>
        <v/>
      </c>
      <c r="AC51" s="190"/>
      <c r="AD51" s="190"/>
      <c r="AE51" s="191"/>
      <c r="AF51" s="18" t="s">
        <v>17</v>
      </c>
    </row>
    <row r="52" spans="1:32" ht="15.75" customHeight="1" thickBot="1" x14ac:dyDescent="0.2">
      <c r="A52" s="19"/>
      <c r="B52" s="20"/>
      <c r="C52" s="20"/>
      <c r="D52" s="20" t="s">
        <v>28</v>
      </c>
      <c r="E52" s="20"/>
      <c r="F52" s="20"/>
      <c r="G52" s="20" t="s">
        <v>23</v>
      </c>
      <c r="H52" s="20" t="s">
        <v>194</v>
      </c>
      <c r="I52" s="20"/>
      <c r="J52" s="20"/>
      <c r="K52" s="20"/>
      <c r="L52" s="20"/>
      <c r="M52" s="20" t="s">
        <v>24</v>
      </c>
      <c r="N52" s="20"/>
      <c r="O52" s="20"/>
      <c r="P52" s="20"/>
      <c r="Q52" s="20"/>
      <c r="R52" s="20"/>
      <c r="S52" s="20"/>
      <c r="T52" s="20"/>
      <c r="U52" s="20"/>
      <c r="V52" s="20"/>
      <c r="W52" s="20"/>
      <c r="X52" s="20"/>
      <c r="Y52" s="20"/>
      <c r="Z52" s="20"/>
      <c r="AA52" s="21"/>
      <c r="AB52" s="404">
        <f>SUM(AB48:AE51)</f>
        <v>1371999</v>
      </c>
      <c r="AC52" s="405"/>
      <c r="AD52" s="405"/>
      <c r="AE52" s="406"/>
      <c r="AF52" s="22" t="s">
        <v>17</v>
      </c>
    </row>
    <row r="53" spans="1:32" ht="15.75" customHeight="1" thickTop="1" x14ac:dyDescent="0.15">
      <c r="A53" s="23" t="s">
        <v>195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5"/>
      <c r="AB53" s="407">
        <f ca="1">AB47+AB52</f>
        <v>2265749</v>
      </c>
      <c r="AC53" s="408"/>
      <c r="AD53" s="408"/>
      <c r="AE53" s="409"/>
      <c r="AF53" s="26" t="s">
        <v>17</v>
      </c>
    </row>
    <row r="54" spans="1:32" ht="15.75" customHeight="1" x14ac:dyDescent="0.15">
      <c r="A54" s="73" t="s">
        <v>196</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5"/>
      <c r="AB54" s="410">
        <v>2500000</v>
      </c>
      <c r="AC54" s="411"/>
      <c r="AD54" s="411"/>
      <c r="AE54" s="412"/>
      <c r="AF54" s="22" t="s">
        <v>17</v>
      </c>
    </row>
    <row r="55" spans="1:32" ht="15.75" customHeight="1" x14ac:dyDescent="0.15">
      <c r="A55" s="245" t="s">
        <v>211</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7"/>
      <c r="AB55" s="413">
        <f ca="1">AB54-AB53</f>
        <v>234251</v>
      </c>
      <c r="AC55" s="414"/>
      <c r="AD55" s="414"/>
      <c r="AE55" s="415"/>
      <c r="AF55" s="27" t="s">
        <v>17</v>
      </c>
    </row>
    <row r="56" spans="1:32" x14ac:dyDescent="0.15">
      <c r="A56" s="34" t="s">
        <v>212</v>
      </c>
      <c r="B56" s="35"/>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1:32" x14ac:dyDescent="0.15">
      <c r="A57" s="34" t="s">
        <v>213</v>
      </c>
      <c r="B57" s="35"/>
      <c r="C57" s="9"/>
      <c r="D57" s="9"/>
      <c r="E57" s="9"/>
      <c r="F57" s="9"/>
      <c r="G57" s="9"/>
      <c r="H57" s="9"/>
      <c r="I57" s="9"/>
      <c r="J57" s="9"/>
      <c r="K57" s="9"/>
      <c r="L57" s="9"/>
      <c r="M57" s="9"/>
      <c r="N57" s="9"/>
      <c r="O57" s="9"/>
      <c r="P57" s="9"/>
      <c r="Q57" s="9"/>
      <c r="R57" s="9"/>
      <c r="S57" s="9"/>
      <c r="T57" s="9"/>
      <c r="U57" s="9"/>
      <c r="V57" s="9"/>
      <c r="W57" s="9"/>
      <c r="X57" s="9"/>
      <c r="Y57" s="9"/>
      <c r="Z57" s="9"/>
      <c r="AA57" s="9"/>
      <c r="AB57" s="9"/>
      <c r="AC57" s="9"/>
    </row>
    <row r="58" spans="1:32" s="98" customFormat="1" ht="23.25" customHeight="1" x14ac:dyDescent="0.15">
      <c r="A58" s="41" t="s">
        <v>222</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x14ac:dyDescent="0.15">
      <c r="A59" s="255" t="s">
        <v>29</v>
      </c>
      <c r="B59" s="256"/>
      <c r="C59" s="257"/>
      <c r="D59" s="255" t="s">
        <v>30</v>
      </c>
      <c r="E59" s="256"/>
      <c r="F59" s="257"/>
      <c r="G59" s="255" t="s">
        <v>31</v>
      </c>
      <c r="H59" s="256"/>
      <c r="I59" s="256"/>
      <c r="J59" s="256"/>
      <c r="K59" s="256"/>
      <c r="L59" s="257"/>
      <c r="M59" s="215" t="s">
        <v>32</v>
      </c>
      <c r="N59" s="216"/>
      <c r="O59" s="217"/>
      <c r="P59" s="215" t="s">
        <v>66</v>
      </c>
      <c r="Q59" s="216"/>
      <c r="R59" s="216"/>
      <c r="S59" s="216"/>
      <c r="T59" s="217"/>
      <c r="U59" s="255" t="s">
        <v>33</v>
      </c>
      <c r="V59" s="256"/>
      <c r="W59" s="256"/>
      <c r="X59" s="256"/>
      <c r="Y59" s="256"/>
      <c r="Z59" s="256"/>
      <c r="AA59" s="6"/>
      <c r="AB59" s="6"/>
      <c r="AC59" s="6"/>
      <c r="AD59" s="6"/>
      <c r="AE59" s="6"/>
      <c r="AF59" s="7"/>
    </row>
    <row r="60" spans="1:32" ht="15.75" customHeight="1" x14ac:dyDescent="0.15">
      <c r="A60" s="258" t="s">
        <v>252</v>
      </c>
      <c r="B60" s="259"/>
      <c r="C60" s="260"/>
      <c r="D60" s="136">
        <v>1</v>
      </c>
      <c r="E60" s="192" t="s">
        <v>22</v>
      </c>
      <c r="F60" s="193"/>
      <c r="G60" s="194"/>
      <c r="H60" s="195"/>
      <c r="I60" s="196"/>
      <c r="J60" s="56" t="s">
        <v>4</v>
      </c>
      <c r="K60" s="141"/>
      <c r="L60" s="56" t="s">
        <v>21</v>
      </c>
      <c r="M60" s="197"/>
      <c r="N60" s="197"/>
      <c r="O60" s="197"/>
      <c r="P60" s="198"/>
      <c r="Q60" s="199"/>
      <c r="R60" s="199"/>
      <c r="S60" s="199"/>
      <c r="T60" s="200"/>
      <c r="U60" s="201"/>
      <c r="V60" s="202"/>
      <c r="W60" s="202"/>
      <c r="X60" s="202"/>
      <c r="Y60" s="202"/>
      <c r="Z60" s="202"/>
      <c r="AA60" s="18" t="s">
        <v>17</v>
      </c>
      <c r="AB60" s="189" t="str">
        <f t="shared" ref="AB60:AB63" si="2">IF(M60="支給",U60*1,IF(M60="返納",U60*-1,""))</f>
        <v/>
      </c>
      <c r="AC60" s="190"/>
      <c r="AD60" s="190"/>
      <c r="AE60" s="191"/>
      <c r="AF60" s="18" t="s">
        <v>17</v>
      </c>
    </row>
    <row r="61" spans="1:32" ht="15.75" customHeight="1" x14ac:dyDescent="0.15">
      <c r="A61" s="261"/>
      <c r="B61" s="262"/>
      <c r="C61" s="263"/>
      <c r="D61" s="142"/>
      <c r="E61" s="192" t="s">
        <v>22</v>
      </c>
      <c r="F61" s="193"/>
      <c r="G61" s="194"/>
      <c r="H61" s="195"/>
      <c r="I61" s="196"/>
      <c r="J61" s="56" t="s">
        <v>4</v>
      </c>
      <c r="K61" s="141"/>
      <c r="L61" s="56" t="s">
        <v>21</v>
      </c>
      <c r="M61" s="197"/>
      <c r="N61" s="197"/>
      <c r="O61" s="197"/>
      <c r="P61" s="198"/>
      <c r="Q61" s="199"/>
      <c r="R61" s="199"/>
      <c r="S61" s="199"/>
      <c r="T61" s="200"/>
      <c r="U61" s="201"/>
      <c r="V61" s="202"/>
      <c r="W61" s="202"/>
      <c r="X61" s="202"/>
      <c r="Y61" s="202"/>
      <c r="Z61" s="202"/>
      <c r="AA61" s="18" t="s">
        <v>17</v>
      </c>
      <c r="AB61" s="189" t="str">
        <f t="shared" si="2"/>
        <v/>
      </c>
      <c r="AC61" s="190"/>
      <c r="AD61" s="190"/>
      <c r="AE61" s="191"/>
      <c r="AF61" s="18" t="s">
        <v>17</v>
      </c>
    </row>
    <row r="62" spans="1:32" ht="15.75" customHeight="1" x14ac:dyDescent="0.15">
      <c r="A62" s="261"/>
      <c r="B62" s="262"/>
      <c r="C62" s="263"/>
      <c r="D62" s="142"/>
      <c r="E62" s="192" t="s">
        <v>22</v>
      </c>
      <c r="F62" s="193"/>
      <c r="G62" s="194"/>
      <c r="H62" s="195"/>
      <c r="I62" s="196"/>
      <c r="J62" s="56" t="s">
        <v>4</v>
      </c>
      <c r="K62" s="141"/>
      <c r="L62" s="56" t="s">
        <v>21</v>
      </c>
      <c r="M62" s="197"/>
      <c r="N62" s="197"/>
      <c r="O62" s="197"/>
      <c r="P62" s="198"/>
      <c r="Q62" s="199"/>
      <c r="R62" s="199"/>
      <c r="S62" s="199"/>
      <c r="T62" s="200"/>
      <c r="U62" s="201"/>
      <c r="V62" s="202"/>
      <c r="W62" s="202"/>
      <c r="X62" s="202"/>
      <c r="Y62" s="202"/>
      <c r="Z62" s="202"/>
      <c r="AA62" s="18" t="s">
        <v>17</v>
      </c>
      <c r="AB62" s="189" t="str">
        <f t="shared" si="2"/>
        <v/>
      </c>
      <c r="AC62" s="190"/>
      <c r="AD62" s="190"/>
      <c r="AE62" s="191"/>
      <c r="AF62" s="18" t="s">
        <v>17</v>
      </c>
    </row>
    <row r="63" spans="1:32" ht="15.75" customHeight="1" x14ac:dyDescent="0.15">
      <c r="A63" s="264"/>
      <c r="B63" s="265"/>
      <c r="C63" s="266"/>
      <c r="D63" s="142"/>
      <c r="E63" s="192" t="s">
        <v>22</v>
      </c>
      <c r="F63" s="193"/>
      <c r="G63" s="194"/>
      <c r="H63" s="195"/>
      <c r="I63" s="196"/>
      <c r="J63" s="56" t="s">
        <v>4</v>
      </c>
      <c r="K63" s="141"/>
      <c r="L63" s="56" t="s">
        <v>21</v>
      </c>
      <c r="M63" s="197"/>
      <c r="N63" s="197"/>
      <c r="O63" s="197"/>
      <c r="P63" s="198"/>
      <c r="Q63" s="199"/>
      <c r="R63" s="199"/>
      <c r="S63" s="199"/>
      <c r="T63" s="200"/>
      <c r="U63" s="201"/>
      <c r="V63" s="202"/>
      <c r="W63" s="202"/>
      <c r="X63" s="202"/>
      <c r="Y63" s="202"/>
      <c r="Z63" s="202"/>
      <c r="AA63" s="18" t="s">
        <v>17</v>
      </c>
      <c r="AB63" s="189" t="str">
        <f t="shared" si="2"/>
        <v/>
      </c>
      <c r="AC63" s="190"/>
      <c r="AD63" s="190"/>
      <c r="AE63" s="191"/>
      <c r="AF63" s="18" t="s">
        <v>17</v>
      </c>
    </row>
    <row r="64" spans="1:32" ht="15.75" customHeight="1" x14ac:dyDescent="0.15">
      <c r="A64" s="19"/>
      <c r="B64" s="20"/>
      <c r="C64" s="20"/>
      <c r="D64" s="20" t="s">
        <v>44</v>
      </c>
      <c r="E64" s="20"/>
      <c r="F64" s="20"/>
      <c r="G64" s="20" t="s">
        <v>23</v>
      </c>
      <c r="H64" s="20" t="s">
        <v>223</v>
      </c>
      <c r="I64" s="20"/>
      <c r="J64" s="20"/>
      <c r="K64" s="20"/>
      <c r="L64" s="20"/>
      <c r="M64" s="20" t="s">
        <v>24</v>
      </c>
      <c r="N64" s="20"/>
      <c r="O64" s="20"/>
      <c r="P64" s="20"/>
      <c r="Q64" s="20"/>
      <c r="R64" s="20"/>
      <c r="S64" s="20"/>
      <c r="T64" s="20"/>
      <c r="U64" s="20"/>
      <c r="V64" s="20"/>
      <c r="W64" s="20"/>
      <c r="X64" s="20"/>
      <c r="Y64" s="20"/>
      <c r="Z64" s="20"/>
      <c r="AA64" s="21"/>
      <c r="AB64" s="189">
        <f ca="1">SUMIF(P60:T63,H64,AB60:AE64)+SUMIF(P60:T63,"",AB60:AE63)</f>
        <v>0</v>
      </c>
      <c r="AC64" s="190"/>
      <c r="AD64" s="190"/>
      <c r="AE64" s="191"/>
      <c r="AF64" s="22" t="s">
        <v>17</v>
      </c>
    </row>
    <row r="65" spans="1:33" x14ac:dyDescent="0.15">
      <c r="A65" s="8"/>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1:33" s="98" customFormat="1" ht="23.25" customHeight="1" x14ac:dyDescent="0.15">
      <c r="A66" s="41" t="s">
        <v>214</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row>
    <row r="67" spans="1:33" s="98" customFormat="1" ht="18.75" customHeight="1" x14ac:dyDescent="0.15">
      <c r="A67" s="57" t="s">
        <v>197</v>
      </c>
      <c r="B67" s="58"/>
      <c r="C67" s="58"/>
      <c r="D67" s="58"/>
      <c r="E67" s="58"/>
      <c r="F67" s="58"/>
      <c r="G67" s="58"/>
      <c r="H67" s="58"/>
      <c r="I67" s="58"/>
      <c r="J67" s="58"/>
      <c r="K67" s="58"/>
      <c r="L67" s="58"/>
      <c r="M67" s="58"/>
      <c r="N67" s="58"/>
      <c r="O67" s="58"/>
      <c r="P67" s="416" t="s">
        <v>163</v>
      </c>
      <c r="Q67" s="416"/>
      <c r="R67" s="416"/>
      <c r="S67" s="71" t="s">
        <v>176</v>
      </c>
      <c r="T67" s="58"/>
      <c r="U67" s="58"/>
      <c r="V67" s="58"/>
      <c r="W67" s="58"/>
      <c r="X67" s="58"/>
      <c r="Y67" s="58"/>
      <c r="Z67" s="58"/>
      <c r="AA67" s="58"/>
      <c r="AB67" s="58"/>
      <c r="AC67" s="58"/>
      <c r="AD67" s="58"/>
      <c r="AE67" s="58"/>
      <c r="AF67" s="143"/>
    </row>
    <row r="68" spans="1:33" ht="14.25" customHeight="1" x14ac:dyDescent="0.15">
      <c r="A68" s="54" t="s">
        <v>265</v>
      </c>
      <c r="B68" s="6"/>
      <c r="C68" s="6"/>
      <c r="D68" s="6"/>
      <c r="E68" s="6"/>
      <c r="F68" s="6"/>
      <c r="G68" s="6"/>
      <c r="H68" s="6"/>
      <c r="I68" s="6"/>
      <c r="J68" s="6"/>
      <c r="K68" s="6"/>
      <c r="L68" s="6"/>
      <c r="M68" s="6"/>
      <c r="N68" s="6"/>
      <c r="O68" s="6"/>
      <c r="P68" s="6"/>
      <c r="Q68" s="6"/>
      <c r="R68" s="7"/>
      <c r="S68" s="180" t="s">
        <v>266</v>
      </c>
      <c r="T68" s="181"/>
      <c r="U68" s="181"/>
      <c r="V68" s="181"/>
      <c r="W68" s="181"/>
      <c r="X68" s="181"/>
      <c r="Y68" s="181"/>
      <c r="Z68" s="181"/>
      <c r="AA68" s="181"/>
      <c r="AB68" s="181"/>
      <c r="AC68" s="181"/>
      <c r="AD68" s="181"/>
      <c r="AE68" s="181"/>
      <c r="AF68" s="181"/>
    </row>
    <row r="69" spans="1:33" ht="41.65" customHeight="1" x14ac:dyDescent="0.15">
      <c r="A69" s="349">
        <v>2022</v>
      </c>
      <c r="B69" s="350"/>
      <c r="C69" s="350"/>
      <c r="D69" s="59" t="s">
        <v>4</v>
      </c>
      <c r="E69" s="144">
        <v>9</v>
      </c>
      <c r="F69" s="59" t="s">
        <v>21</v>
      </c>
      <c r="G69" s="32" t="s">
        <v>35</v>
      </c>
      <c r="H69" s="350">
        <v>2023</v>
      </c>
      <c r="I69" s="350"/>
      <c r="J69" s="350"/>
      <c r="K69" s="59" t="s">
        <v>4</v>
      </c>
      <c r="L69" s="144">
        <v>8</v>
      </c>
      <c r="M69" s="59" t="s">
        <v>21</v>
      </c>
      <c r="N69" s="32" t="s">
        <v>23</v>
      </c>
      <c r="O69" s="29">
        <f>IF(E69="","",IF(L69="","",IF(AG69&gt;12,12,IF(P67&lt;&gt;"はい",12,AG69))))</f>
        <v>12</v>
      </c>
      <c r="P69" s="80" t="s">
        <v>37</v>
      </c>
      <c r="Q69" s="80" t="s">
        <v>38</v>
      </c>
      <c r="R69" s="80" t="s">
        <v>24</v>
      </c>
      <c r="S69" s="182"/>
      <c r="T69" s="183"/>
      <c r="U69" s="183"/>
      <c r="V69" s="183"/>
      <c r="W69" s="183"/>
      <c r="X69" s="183"/>
      <c r="Y69" s="183"/>
      <c r="Z69" s="183"/>
      <c r="AA69" s="183"/>
      <c r="AB69" s="183"/>
      <c r="AC69" s="183"/>
      <c r="AD69" s="183"/>
      <c r="AE69" s="183"/>
      <c r="AF69" s="183"/>
      <c r="AG69" s="145">
        <f>(H69-A69-1)*12+(12-E69+1)+L69</f>
        <v>12</v>
      </c>
    </row>
    <row r="70" spans="1:33" s="4" customFormat="1" ht="14.25" customHeight="1" x14ac:dyDescent="0.15">
      <c r="A70" s="112" t="s">
        <v>40</v>
      </c>
      <c r="B70" s="113"/>
      <c r="C70" s="54" t="s">
        <v>41</v>
      </c>
      <c r="D70" s="32"/>
      <c r="E70" s="32"/>
      <c r="F70" s="32"/>
      <c r="G70" s="32"/>
      <c r="H70" s="32"/>
      <c r="I70" s="32"/>
      <c r="J70" s="32"/>
      <c r="K70" s="32"/>
      <c r="L70" s="32"/>
      <c r="M70" s="32"/>
      <c r="N70" s="32" t="s">
        <v>23</v>
      </c>
      <c r="O70" s="146">
        <v>7</v>
      </c>
      <c r="P70" s="32" t="s">
        <v>37</v>
      </c>
      <c r="Q70" s="32" t="s">
        <v>38</v>
      </c>
      <c r="R70" s="32" t="s">
        <v>24</v>
      </c>
      <c r="S70" s="386" t="s">
        <v>57</v>
      </c>
      <c r="T70" s="387"/>
      <c r="U70" s="387"/>
      <c r="V70" s="387"/>
      <c r="W70" s="387"/>
      <c r="X70" s="387"/>
      <c r="Y70" s="387"/>
      <c r="Z70" s="387"/>
      <c r="AA70" s="387"/>
      <c r="AB70" s="387"/>
      <c r="AC70" s="387"/>
      <c r="AD70" s="387"/>
      <c r="AE70" s="387"/>
      <c r="AF70" s="388"/>
    </row>
    <row r="71" spans="1:33" s="4" customFormat="1" ht="14.25" customHeight="1" x14ac:dyDescent="0.15">
      <c r="A71" s="125"/>
      <c r="B71" s="105"/>
      <c r="C71" s="54" t="s">
        <v>199</v>
      </c>
      <c r="D71" s="32"/>
      <c r="E71" s="32"/>
      <c r="F71" s="32"/>
      <c r="G71" s="32"/>
      <c r="H71" s="32"/>
      <c r="I71" s="32"/>
      <c r="J71" s="32"/>
      <c r="K71" s="32"/>
      <c r="L71" s="32"/>
      <c r="M71" s="32"/>
      <c r="N71" s="32" t="s">
        <v>23</v>
      </c>
      <c r="O71" s="162">
        <f>O69-O70</f>
        <v>5</v>
      </c>
      <c r="P71" s="32" t="s">
        <v>37</v>
      </c>
      <c r="Q71" s="32" t="s">
        <v>38</v>
      </c>
      <c r="R71" s="32" t="s">
        <v>24</v>
      </c>
      <c r="S71" s="389"/>
      <c r="T71" s="390"/>
      <c r="U71" s="390"/>
      <c r="V71" s="390"/>
      <c r="W71" s="390"/>
      <c r="X71" s="390"/>
      <c r="Y71" s="390"/>
      <c r="Z71" s="390"/>
      <c r="AA71" s="390"/>
      <c r="AB71" s="390"/>
      <c r="AC71" s="390"/>
      <c r="AD71" s="390"/>
      <c r="AE71" s="390"/>
      <c r="AF71" s="391"/>
    </row>
    <row r="72" spans="1:33"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row>
    <row r="73" spans="1:33" s="4" customFormat="1" ht="26.65" customHeight="1" x14ac:dyDescent="0.15">
      <c r="A73" s="215" t="s">
        <v>42</v>
      </c>
      <c r="B73" s="216"/>
      <c r="C73" s="216"/>
      <c r="D73" s="217"/>
      <c r="E73" s="198" t="s">
        <v>90</v>
      </c>
      <c r="F73" s="200"/>
      <c r="G73" s="392" t="str">
        <f>VLOOKUP($E$73,為替レート!$B$5:$E$36,2,FALSE)</f>
        <v>スターリング・ポンド</v>
      </c>
      <c r="H73" s="393"/>
      <c r="I73" s="393"/>
      <c r="J73" s="393"/>
      <c r="K73" s="393"/>
      <c r="L73" s="215" t="s">
        <v>43</v>
      </c>
      <c r="M73" s="216"/>
      <c r="N73" s="216"/>
      <c r="O73" s="216"/>
      <c r="P73" s="216"/>
      <c r="Q73" s="216"/>
      <c r="R73" s="217"/>
      <c r="S73" s="294">
        <f>VLOOKUP($E$73,為替レート!$B$5:$E$36,4,FALSE)</f>
        <v>147</v>
      </c>
      <c r="T73" s="295"/>
      <c r="U73" s="394"/>
      <c r="V73" s="215" t="s">
        <v>198</v>
      </c>
      <c r="W73" s="216"/>
      <c r="X73" s="216"/>
      <c r="Y73" s="216"/>
      <c r="Z73" s="216"/>
      <c r="AA73" s="216"/>
      <c r="AB73" s="217"/>
      <c r="AC73" s="395"/>
      <c r="AD73" s="396"/>
      <c r="AE73" s="397"/>
    </row>
    <row r="74" spans="1:33" s="36" customFormat="1" ht="12" customHeight="1" x14ac:dyDescent="0.15">
      <c r="A74" s="138"/>
      <c r="B74" s="128"/>
      <c r="C74" s="128"/>
      <c r="D74" s="128"/>
      <c r="E74" s="128"/>
      <c r="F74" s="128"/>
      <c r="G74" s="128"/>
      <c r="H74" s="128"/>
      <c r="I74" s="128"/>
      <c r="J74" s="128"/>
      <c r="K74" s="128"/>
      <c r="L74" s="128"/>
      <c r="M74" s="128"/>
      <c r="N74" s="128"/>
      <c r="O74" s="128"/>
      <c r="P74" s="128"/>
      <c r="Q74" s="128"/>
      <c r="R74" s="128"/>
      <c r="S74" s="128"/>
      <c r="T74" s="139"/>
      <c r="U74" s="139"/>
      <c r="V74" s="139"/>
      <c r="W74" s="139"/>
      <c r="X74" s="140"/>
      <c r="Y74" s="140"/>
      <c r="Z74" s="140"/>
      <c r="AA74" s="140"/>
      <c r="AB74" s="140"/>
      <c r="AC74" s="140"/>
    </row>
    <row r="75" spans="1:33" s="36" customFormat="1" ht="24" customHeight="1" x14ac:dyDescent="0.15">
      <c r="A75" s="163" t="s">
        <v>174</v>
      </c>
      <c r="B75" s="129"/>
      <c r="C75" s="129"/>
      <c r="D75" s="129"/>
      <c r="E75" s="400" t="s">
        <v>260</v>
      </c>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row>
    <row r="76" spans="1:33" s="61" customFormat="1" ht="24.75" customHeight="1" x14ac:dyDescent="0.15">
      <c r="A76" s="233" t="s">
        <v>175</v>
      </c>
      <c r="B76" s="234"/>
      <c r="C76" s="234"/>
      <c r="D76" s="234"/>
      <c r="E76" s="234"/>
      <c r="F76" s="235"/>
      <c r="G76" s="401" t="s">
        <v>50</v>
      </c>
      <c r="H76" s="402"/>
      <c r="I76" s="403"/>
      <c r="J76" s="401" t="s">
        <v>51</v>
      </c>
      <c r="K76" s="402"/>
      <c r="L76" s="403"/>
      <c r="M76" s="209" t="s">
        <v>52</v>
      </c>
      <c r="N76" s="210"/>
      <c r="O76" s="211"/>
      <c r="P76" s="206" t="s">
        <v>53</v>
      </c>
      <c r="Q76" s="207"/>
      <c r="R76" s="208"/>
      <c r="S76" s="203" t="s">
        <v>54</v>
      </c>
      <c r="T76" s="204"/>
      <c r="U76" s="204"/>
      <c r="V76" s="204"/>
      <c r="W76" s="205"/>
      <c r="X76" s="399" t="s">
        <v>55</v>
      </c>
      <c r="Y76" s="399"/>
      <c r="Z76" s="399"/>
      <c r="AA76" s="399"/>
      <c r="AB76" s="399"/>
      <c r="AC76" s="399"/>
      <c r="AD76" s="399"/>
      <c r="AE76" s="399"/>
      <c r="AF76" s="399"/>
    </row>
    <row r="77" spans="1:33" s="61" customFormat="1" ht="20.100000000000001" customHeight="1" x14ac:dyDescent="0.15">
      <c r="A77" s="161" t="s">
        <v>261</v>
      </c>
      <c r="B77" s="186" t="s">
        <v>178</v>
      </c>
      <c r="C77" s="187"/>
      <c r="D77" s="187"/>
      <c r="E77" s="187"/>
      <c r="F77" s="188"/>
      <c r="G77" s="454">
        <v>2023</v>
      </c>
      <c r="H77" s="455"/>
      <c r="I77" s="457" t="s">
        <v>4</v>
      </c>
      <c r="J77" s="454">
        <v>1</v>
      </c>
      <c r="K77" s="455"/>
      <c r="L77" s="457" t="s">
        <v>5</v>
      </c>
      <c r="M77" s="454">
        <v>2023</v>
      </c>
      <c r="N77" s="455"/>
      <c r="O77" s="457" t="s">
        <v>4</v>
      </c>
      <c r="P77" s="454">
        <v>4</v>
      </c>
      <c r="Q77" s="455"/>
      <c r="R77" s="457" t="s">
        <v>5</v>
      </c>
      <c r="S77" s="456" t="s">
        <v>179</v>
      </c>
      <c r="T77" s="456"/>
      <c r="U77" s="456"/>
      <c r="V77" s="456"/>
      <c r="W77" s="456"/>
      <c r="X77" s="458" t="s">
        <v>264</v>
      </c>
      <c r="Y77" s="458"/>
      <c r="Z77" s="458"/>
      <c r="AA77" s="458"/>
      <c r="AB77" s="458"/>
      <c r="AC77" s="458"/>
      <c r="AD77" s="458"/>
      <c r="AE77" s="458"/>
      <c r="AF77" s="458"/>
    </row>
    <row r="78" spans="1:33" s="61" customFormat="1" ht="20.100000000000001" customHeight="1" x14ac:dyDescent="0.15">
      <c r="A78" s="161" t="s">
        <v>262</v>
      </c>
      <c r="B78" s="186"/>
      <c r="C78" s="187"/>
      <c r="D78" s="187"/>
      <c r="E78" s="187"/>
      <c r="F78" s="188"/>
      <c r="G78" s="454"/>
      <c r="H78" s="455"/>
      <c r="I78" s="457"/>
      <c r="J78" s="454"/>
      <c r="K78" s="455"/>
      <c r="L78" s="457"/>
      <c r="M78" s="454"/>
      <c r="N78" s="455"/>
      <c r="O78" s="457"/>
      <c r="P78" s="454"/>
      <c r="Q78" s="455"/>
      <c r="R78" s="457"/>
      <c r="S78" s="456"/>
      <c r="T78" s="456"/>
      <c r="U78" s="456"/>
      <c r="V78" s="456"/>
      <c r="W78" s="456"/>
      <c r="X78" s="458"/>
      <c r="Y78" s="458"/>
      <c r="Z78" s="458"/>
      <c r="AA78" s="458"/>
      <c r="AB78" s="458"/>
      <c r="AC78" s="458"/>
      <c r="AD78" s="458"/>
      <c r="AE78" s="458"/>
      <c r="AF78" s="458"/>
    </row>
    <row r="79" spans="1:33" s="61" customFormat="1" ht="20.100000000000001" customHeight="1" x14ac:dyDescent="0.15">
      <c r="A79" s="161" t="s">
        <v>263</v>
      </c>
      <c r="B79" s="186"/>
      <c r="C79" s="187"/>
      <c r="D79" s="187"/>
      <c r="E79" s="187"/>
      <c r="F79" s="188"/>
      <c r="G79" s="454"/>
      <c r="H79" s="455"/>
      <c r="I79" s="457"/>
      <c r="J79" s="454"/>
      <c r="K79" s="455"/>
      <c r="L79" s="457"/>
      <c r="M79" s="454"/>
      <c r="N79" s="455"/>
      <c r="O79" s="457"/>
      <c r="P79" s="454"/>
      <c r="Q79" s="455"/>
      <c r="R79" s="457"/>
      <c r="S79" s="456"/>
      <c r="T79" s="456"/>
      <c r="U79" s="456"/>
      <c r="V79" s="456"/>
      <c r="W79" s="456"/>
      <c r="X79" s="458"/>
      <c r="Y79" s="458"/>
      <c r="Z79" s="458"/>
      <c r="AA79" s="458"/>
      <c r="AB79" s="458"/>
      <c r="AC79" s="458"/>
      <c r="AD79" s="458"/>
      <c r="AE79" s="458"/>
      <c r="AF79" s="458"/>
    </row>
    <row r="80" spans="1:33" x14ac:dyDescent="0.15">
      <c r="A80" s="30"/>
      <c r="B80" s="30"/>
      <c r="C80" s="30"/>
      <c r="D80" s="30"/>
      <c r="E80" s="31"/>
      <c r="F80" s="31"/>
      <c r="G80" s="30"/>
      <c r="H80" s="30"/>
      <c r="I80" s="30"/>
      <c r="J80" s="30"/>
      <c r="K80" s="30"/>
      <c r="L80" s="30"/>
      <c r="M80" s="30"/>
      <c r="N80" s="31"/>
      <c r="O80" s="31"/>
      <c r="P80" s="31"/>
      <c r="Q80" s="30"/>
      <c r="R80" s="30"/>
      <c r="S80" s="30"/>
      <c r="T80" s="30"/>
      <c r="U80" s="30"/>
      <c r="V80" s="30"/>
      <c r="W80" s="30"/>
      <c r="X80" s="31"/>
      <c r="Y80" s="31"/>
      <c r="Z80" s="31"/>
    </row>
    <row r="81" spans="1:32" x14ac:dyDescent="0.15">
      <c r="A81" s="30"/>
      <c r="B81" s="30"/>
      <c r="C81" s="30"/>
      <c r="D81" s="30"/>
      <c r="E81" s="31"/>
      <c r="F81" s="31"/>
      <c r="G81" s="30"/>
      <c r="H81" s="30"/>
      <c r="I81" s="30"/>
      <c r="J81" s="30"/>
      <c r="K81" s="30"/>
      <c r="L81" s="30"/>
      <c r="M81" s="30"/>
      <c r="N81" s="31"/>
      <c r="O81" s="31"/>
      <c r="P81" s="31"/>
      <c r="Q81" s="30"/>
      <c r="R81" s="30"/>
      <c r="S81" s="30"/>
      <c r="T81" s="30"/>
      <c r="U81" s="30"/>
      <c r="V81" s="30"/>
      <c r="W81" s="30"/>
      <c r="X81" s="31"/>
      <c r="Y81" s="31"/>
      <c r="Z81" s="31"/>
    </row>
    <row r="82" spans="1:32" x14ac:dyDescent="0.15">
      <c r="A82" s="98" t="s">
        <v>62</v>
      </c>
    </row>
    <row r="83" spans="1:32" ht="14.25" customHeight="1" x14ac:dyDescent="0.15">
      <c r="A83" s="398" t="s">
        <v>181</v>
      </c>
      <c r="B83" s="345"/>
      <c r="C83" s="345"/>
      <c r="D83" s="345"/>
      <c r="E83" s="345"/>
      <c r="F83" s="345"/>
      <c r="G83" s="345"/>
      <c r="H83" s="345"/>
      <c r="I83" s="345"/>
      <c r="J83" s="345"/>
      <c r="K83" s="345"/>
      <c r="L83" s="345"/>
      <c r="M83" s="345"/>
      <c r="N83" s="345"/>
      <c r="O83" s="345"/>
      <c r="P83" s="345"/>
      <c r="Q83" s="346"/>
      <c r="R83" s="198" t="s">
        <v>180</v>
      </c>
      <c r="S83" s="199"/>
      <c r="T83" s="199"/>
      <c r="U83" s="199"/>
      <c r="V83" s="199"/>
      <c r="W83" s="199"/>
      <c r="X83" s="199"/>
      <c r="Y83" s="200"/>
    </row>
    <row r="84" spans="1:32" ht="14.25" customHeight="1" x14ac:dyDescent="0.15">
      <c r="A84" s="379" t="s">
        <v>46</v>
      </c>
      <c r="B84" s="380"/>
      <c r="C84" s="380"/>
      <c r="D84" s="380"/>
      <c r="E84" s="380"/>
      <c r="F84" s="381"/>
      <c r="G84" s="192" t="s">
        <v>47</v>
      </c>
      <c r="H84" s="382"/>
      <c r="I84" s="382"/>
      <c r="J84" s="382"/>
      <c r="K84" s="382"/>
      <c r="L84" s="382"/>
      <c r="M84" s="382"/>
      <c r="N84" s="382"/>
      <c r="O84" s="382"/>
      <c r="P84" s="382"/>
      <c r="Q84" s="382"/>
      <c r="R84" s="382"/>
      <c r="S84" s="193"/>
      <c r="T84" s="383" t="s">
        <v>173</v>
      </c>
      <c r="U84" s="384"/>
      <c r="V84" s="384"/>
      <c r="W84" s="385"/>
      <c r="X84" s="379" t="s">
        <v>56</v>
      </c>
      <c r="Y84" s="380"/>
      <c r="Z84" s="380"/>
      <c r="AA84" s="381"/>
      <c r="AB84" s="319" t="s">
        <v>48</v>
      </c>
      <c r="AC84" s="320"/>
      <c r="AD84" s="320"/>
      <c r="AE84" s="320"/>
      <c r="AF84" s="320"/>
    </row>
    <row r="85" spans="1:32" ht="14.25" customHeight="1" x14ac:dyDescent="0.15">
      <c r="A85" s="363" t="s">
        <v>200</v>
      </c>
      <c r="B85" s="364"/>
      <c r="C85" s="364"/>
      <c r="D85" s="364"/>
      <c r="E85" s="364"/>
      <c r="F85" s="365"/>
      <c r="G85" s="349">
        <v>2022</v>
      </c>
      <c r="H85" s="350"/>
      <c r="I85" s="350"/>
      <c r="J85" s="59" t="s">
        <v>4</v>
      </c>
      <c r="K85" s="147">
        <v>9</v>
      </c>
      <c r="L85" s="59" t="s">
        <v>21</v>
      </c>
      <c r="M85" s="59" t="s">
        <v>35</v>
      </c>
      <c r="N85" s="350">
        <v>2022</v>
      </c>
      <c r="O85" s="350"/>
      <c r="P85" s="350"/>
      <c r="Q85" s="59" t="s">
        <v>4</v>
      </c>
      <c r="R85" s="147">
        <v>12</v>
      </c>
      <c r="S85" s="60" t="s">
        <v>21</v>
      </c>
      <c r="T85" s="368">
        <v>8500</v>
      </c>
      <c r="U85" s="369"/>
      <c r="V85" s="369"/>
      <c r="W85" s="370"/>
      <c r="X85" s="371" t="s">
        <v>158</v>
      </c>
      <c r="Y85" s="372"/>
      <c r="Z85" s="372"/>
      <c r="AA85" s="377"/>
      <c r="AB85" s="366" t="s">
        <v>157</v>
      </c>
      <c r="AC85" s="367"/>
      <c r="AD85" s="367"/>
      <c r="AE85" s="367"/>
      <c r="AF85" s="378"/>
    </row>
    <row r="86" spans="1:32" ht="14.25" customHeight="1" x14ac:dyDescent="0.15">
      <c r="A86" s="363" t="s">
        <v>201</v>
      </c>
      <c r="B86" s="364"/>
      <c r="C86" s="364"/>
      <c r="D86" s="364"/>
      <c r="E86" s="364"/>
      <c r="F86" s="365"/>
      <c r="G86" s="366">
        <v>2023</v>
      </c>
      <c r="H86" s="367"/>
      <c r="I86" s="367"/>
      <c r="J86" s="59" t="s">
        <v>4</v>
      </c>
      <c r="K86" s="148">
        <v>1</v>
      </c>
      <c r="L86" s="59" t="s">
        <v>21</v>
      </c>
      <c r="M86" s="59" t="s">
        <v>35</v>
      </c>
      <c r="N86" s="367">
        <v>2023</v>
      </c>
      <c r="O86" s="367"/>
      <c r="P86" s="367"/>
      <c r="Q86" s="59" t="s">
        <v>4</v>
      </c>
      <c r="R86" s="148">
        <v>4</v>
      </c>
      <c r="S86" s="60" t="s">
        <v>21</v>
      </c>
      <c r="T86" s="368">
        <v>2500</v>
      </c>
      <c r="U86" s="369"/>
      <c r="V86" s="369"/>
      <c r="W86" s="370"/>
      <c r="X86" s="371" t="s">
        <v>158</v>
      </c>
      <c r="Y86" s="372"/>
      <c r="Z86" s="372"/>
      <c r="AA86" s="377"/>
      <c r="AB86" s="366" t="s">
        <v>164</v>
      </c>
      <c r="AC86" s="367"/>
      <c r="AD86" s="367"/>
      <c r="AE86" s="367"/>
      <c r="AF86" s="378"/>
    </row>
    <row r="87" spans="1:32" ht="14.25" customHeight="1" x14ac:dyDescent="0.15">
      <c r="A87" s="363" t="s">
        <v>202</v>
      </c>
      <c r="B87" s="364"/>
      <c r="C87" s="364"/>
      <c r="D87" s="364"/>
      <c r="E87" s="364"/>
      <c r="F87" s="365"/>
      <c r="G87" s="366">
        <v>2023</v>
      </c>
      <c r="H87" s="367"/>
      <c r="I87" s="367"/>
      <c r="J87" s="59" t="s">
        <v>4</v>
      </c>
      <c r="K87" s="148">
        <v>5</v>
      </c>
      <c r="L87" s="59" t="s">
        <v>21</v>
      </c>
      <c r="M87" s="59" t="s">
        <v>35</v>
      </c>
      <c r="N87" s="367">
        <v>2023</v>
      </c>
      <c r="O87" s="367"/>
      <c r="P87" s="367"/>
      <c r="Q87" s="59" t="s">
        <v>4</v>
      </c>
      <c r="R87" s="148">
        <v>8</v>
      </c>
      <c r="S87" s="60" t="s">
        <v>21</v>
      </c>
      <c r="T87" s="368">
        <v>0</v>
      </c>
      <c r="U87" s="369"/>
      <c r="V87" s="369"/>
      <c r="W87" s="370"/>
      <c r="X87" s="371" t="s">
        <v>158</v>
      </c>
      <c r="Y87" s="372"/>
      <c r="Z87" s="372"/>
      <c r="AA87" s="377"/>
      <c r="AB87" s="366" t="s">
        <v>209</v>
      </c>
      <c r="AC87" s="367"/>
      <c r="AD87" s="367"/>
      <c r="AE87" s="367"/>
      <c r="AF87" s="378"/>
    </row>
    <row r="88" spans="1:32" ht="14.25" customHeight="1" x14ac:dyDescent="0.15">
      <c r="A88" s="363"/>
      <c r="B88" s="364"/>
      <c r="C88" s="364"/>
      <c r="D88" s="364"/>
      <c r="E88" s="364"/>
      <c r="F88" s="365"/>
      <c r="G88" s="366"/>
      <c r="H88" s="367"/>
      <c r="I88" s="367"/>
      <c r="J88" s="59" t="s">
        <v>4</v>
      </c>
      <c r="K88" s="148"/>
      <c r="L88" s="59" t="s">
        <v>21</v>
      </c>
      <c r="M88" s="59" t="s">
        <v>35</v>
      </c>
      <c r="N88" s="367"/>
      <c r="O88" s="367"/>
      <c r="P88" s="367"/>
      <c r="Q88" s="59" t="s">
        <v>4</v>
      </c>
      <c r="R88" s="148"/>
      <c r="S88" s="60" t="s">
        <v>21</v>
      </c>
      <c r="T88" s="368"/>
      <c r="U88" s="369"/>
      <c r="V88" s="369"/>
      <c r="W88" s="370"/>
      <c r="X88" s="371"/>
      <c r="Y88" s="372"/>
      <c r="Z88" s="372"/>
      <c r="AA88" s="377"/>
      <c r="AB88" s="366"/>
      <c r="AC88" s="367"/>
      <c r="AD88" s="367"/>
      <c r="AE88" s="367"/>
      <c r="AF88" s="378"/>
    </row>
    <row r="89" spans="1:32" ht="14.25" customHeight="1" x14ac:dyDescent="0.15">
      <c r="A89" s="363"/>
      <c r="B89" s="364"/>
      <c r="C89" s="364"/>
      <c r="D89" s="364"/>
      <c r="E89" s="364"/>
      <c r="F89" s="365"/>
      <c r="G89" s="366"/>
      <c r="H89" s="367"/>
      <c r="I89" s="367"/>
      <c r="J89" s="59" t="s">
        <v>4</v>
      </c>
      <c r="K89" s="148"/>
      <c r="L89" s="59" t="s">
        <v>21</v>
      </c>
      <c r="M89" s="59" t="s">
        <v>35</v>
      </c>
      <c r="N89" s="367"/>
      <c r="O89" s="367"/>
      <c r="P89" s="367"/>
      <c r="Q89" s="59" t="s">
        <v>4</v>
      </c>
      <c r="R89" s="148"/>
      <c r="S89" s="60" t="s">
        <v>21</v>
      </c>
      <c r="T89" s="368"/>
      <c r="U89" s="369"/>
      <c r="V89" s="369"/>
      <c r="W89" s="370"/>
      <c r="X89" s="371"/>
      <c r="Y89" s="372"/>
      <c r="Z89" s="372"/>
      <c r="AA89" s="373"/>
      <c r="AB89" s="374"/>
      <c r="AC89" s="375"/>
      <c r="AD89" s="375"/>
      <c r="AE89" s="375"/>
      <c r="AF89" s="376"/>
    </row>
    <row r="90" spans="1:32" ht="14.25" customHeight="1" x14ac:dyDescent="0.15">
      <c r="A90" s="359" t="s">
        <v>215</v>
      </c>
      <c r="B90" s="360"/>
      <c r="C90" s="360"/>
      <c r="D90" s="360"/>
      <c r="E90" s="360"/>
      <c r="F90" s="360"/>
      <c r="G90" s="360"/>
      <c r="H90" s="360"/>
      <c r="I90" s="360"/>
      <c r="J90" s="360"/>
      <c r="K90" s="360"/>
      <c r="L90" s="360"/>
      <c r="M90" s="360"/>
      <c r="N90" s="360"/>
      <c r="O90" s="360"/>
      <c r="P90" s="360"/>
      <c r="Q90" s="360"/>
      <c r="R90" s="360"/>
      <c r="S90" s="361"/>
      <c r="T90" s="362">
        <f>SUM(T85:W89)</f>
        <v>11000</v>
      </c>
      <c r="U90" s="362"/>
      <c r="V90" s="362"/>
      <c r="W90" s="362"/>
      <c r="X90" s="47"/>
      <c r="Y90" s="47"/>
      <c r="Z90" s="47"/>
      <c r="AA90" s="47"/>
      <c r="AB90" s="47"/>
      <c r="AC90" s="47"/>
      <c r="AD90" s="69"/>
      <c r="AE90" s="69"/>
      <c r="AF90" s="70"/>
    </row>
    <row r="91" spans="1:32" s="61" customFormat="1" ht="12.75" customHeight="1" x14ac:dyDescent="0.1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row>
    <row r="92" spans="1:32" ht="14.25" customHeight="1" x14ac:dyDescent="0.15">
      <c r="A92" s="99" t="s">
        <v>165</v>
      </c>
      <c r="B92" s="91"/>
      <c r="C92" s="91"/>
      <c r="D92" s="91"/>
      <c r="E92" s="92"/>
      <c r="F92" s="92"/>
      <c r="G92" s="91"/>
      <c r="H92" s="91"/>
      <c r="I92" s="93" t="s">
        <v>227</v>
      </c>
      <c r="J92" s="91"/>
      <c r="K92" s="91"/>
      <c r="L92" s="91"/>
      <c r="M92" s="91"/>
      <c r="N92" s="92"/>
      <c r="O92" s="92"/>
      <c r="P92" s="92"/>
      <c r="Q92" s="91"/>
      <c r="R92" s="91"/>
      <c r="S92" s="91"/>
      <c r="T92" s="91"/>
      <c r="U92" s="91"/>
      <c r="V92" s="91"/>
      <c r="W92" s="91"/>
      <c r="X92" s="92"/>
      <c r="Y92" s="92"/>
      <c r="Z92" s="92"/>
      <c r="AA92" s="91"/>
      <c r="AB92" s="91"/>
      <c r="AC92" s="91"/>
      <c r="AD92" s="91"/>
      <c r="AE92" s="91"/>
      <c r="AF92" s="91"/>
    </row>
    <row r="93" spans="1:32" s="4" customFormat="1" ht="14.25" customHeight="1" thickBot="1" x14ac:dyDescent="0.2">
      <c r="A93" s="101" t="s">
        <v>45</v>
      </c>
      <c r="B93" s="102"/>
      <c r="C93" s="102"/>
      <c r="D93" s="355">
        <v>2022</v>
      </c>
      <c r="E93" s="356"/>
      <c r="F93" s="356"/>
      <c r="G93" s="88" t="s">
        <v>4</v>
      </c>
      <c r="H93" s="129">
        <v>9</v>
      </c>
      <c r="I93" s="88" t="s">
        <v>21</v>
      </c>
      <c r="J93" s="129">
        <v>1</v>
      </c>
      <c r="K93" s="90" t="s">
        <v>6</v>
      </c>
      <c r="L93" s="102"/>
      <c r="M93" s="102"/>
      <c r="N93" s="82"/>
      <c r="O93" s="82"/>
      <c r="P93" s="82"/>
      <c r="Q93" s="102"/>
      <c r="R93" s="102"/>
      <c r="S93" s="102"/>
      <c r="T93" s="102"/>
      <c r="U93" s="102"/>
      <c r="V93" s="102"/>
      <c r="W93" s="102"/>
      <c r="X93" s="82"/>
      <c r="Y93" s="82"/>
      <c r="Z93" s="82"/>
      <c r="AA93" s="102"/>
      <c r="AB93" s="102"/>
      <c r="AC93" s="102"/>
      <c r="AD93" s="102"/>
      <c r="AE93" s="102"/>
      <c r="AF93" s="103"/>
    </row>
    <row r="94" spans="1:32" s="4" customFormat="1" ht="14.25" customHeight="1" thickBot="1" x14ac:dyDescent="0.2">
      <c r="A94" s="101" t="s">
        <v>218</v>
      </c>
      <c r="B94" s="102"/>
      <c r="C94" s="102"/>
      <c r="D94" s="102"/>
      <c r="E94" s="102"/>
      <c r="F94" s="102"/>
      <c r="G94" s="102"/>
      <c r="H94" s="102"/>
      <c r="I94" s="102"/>
      <c r="J94" s="102"/>
      <c r="K94" s="294" t="str">
        <f>E73</f>
        <v>￡</v>
      </c>
      <c r="L94" s="295"/>
      <c r="M94" s="332">
        <v>15000</v>
      </c>
      <c r="N94" s="333"/>
      <c r="O94" s="333"/>
      <c r="P94" s="333"/>
      <c r="Q94" s="333"/>
      <c r="R94" s="333"/>
      <c r="S94" s="334"/>
      <c r="T94" s="104"/>
      <c r="U94" s="105"/>
      <c r="V94" s="105"/>
      <c r="W94" s="105"/>
      <c r="X94" s="85"/>
      <c r="Y94" s="85"/>
      <c r="Z94" s="85"/>
      <c r="AA94" s="105"/>
      <c r="AB94" s="105"/>
      <c r="AC94" s="105"/>
      <c r="AD94" s="105"/>
      <c r="AE94" s="105"/>
      <c r="AF94" s="106"/>
    </row>
    <row r="95" spans="1:32" s="4" customFormat="1" ht="12.6" customHeight="1" x14ac:dyDescent="0.15">
      <c r="A95" s="107"/>
      <c r="B95" s="107"/>
      <c r="C95" s="107"/>
      <c r="D95" s="107"/>
      <c r="E95" s="108"/>
      <c r="F95" s="108"/>
      <c r="G95" s="107"/>
      <c r="H95" s="107"/>
      <c r="I95" s="107"/>
      <c r="J95" s="107"/>
      <c r="K95" s="107"/>
      <c r="L95" s="107"/>
      <c r="M95" s="107"/>
      <c r="N95" s="108"/>
      <c r="O95" s="108"/>
      <c r="P95" s="108"/>
      <c r="Q95" s="107"/>
      <c r="R95" s="107"/>
      <c r="S95" s="107"/>
      <c r="T95" s="107"/>
      <c r="U95" s="107"/>
      <c r="V95" s="107"/>
      <c r="W95" s="107"/>
      <c r="X95" s="108"/>
      <c r="Y95" s="108"/>
      <c r="Z95" s="108"/>
      <c r="AA95" s="107"/>
      <c r="AB95" s="107"/>
      <c r="AC95" s="107"/>
      <c r="AD95" s="107"/>
      <c r="AE95" s="107"/>
      <c r="AF95" s="107"/>
    </row>
    <row r="96" spans="1:32" s="4" customFormat="1" ht="14.25" customHeight="1" x14ac:dyDescent="0.15">
      <c r="A96" s="100" t="s">
        <v>166</v>
      </c>
      <c r="B96" s="109"/>
      <c r="C96" s="109"/>
      <c r="D96" s="109"/>
      <c r="E96" s="110"/>
      <c r="F96" s="110"/>
      <c r="G96" s="109"/>
      <c r="H96" s="109"/>
      <c r="I96" s="111" t="s">
        <v>228</v>
      </c>
      <c r="J96" s="109"/>
      <c r="K96" s="109"/>
      <c r="L96" s="109"/>
      <c r="M96" s="109"/>
      <c r="N96" s="110"/>
      <c r="O96" s="110"/>
      <c r="P96" s="110"/>
      <c r="Q96" s="109"/>
      <c r="R96" s="109"/>
      <c r="S96" s="109"/>
      <c r="T96" s="109"/>
      <c r="U96" s="109"/>
      <c r="V96" s="109"/>
      <c r="W96" s="109"/>
      <c r="X96" s="110"/>
      <c r="Y96" s="110"/>
      <c r="Z96" s="110"/>
      <c r="AA96" s="109"/>
      <c r="AB96" s="109"/>
      <c r="AC96" s="109"/>
      <c r="AD96" s="109"/>
      <c r="AE96" s="109"/>
      <c r="AF96" s="109"/>
    </row>
    <row r="97" spans="1:32" s="4" customFormat="1" ht="14.25" customHeight="1" thickBot="1" x14ac:dyDescent="0.2">
      <c r="A97" s="101" t="s">
        <v>45</v>
      </c>
      <c r="B97" s="102"/>
      <c r="C97" s="102"/>
      <c r="D97" s="349">
        <v>2022</v>
      </c>
      <c r="E97" s="350"/>
      <c r="F97" s="350"/>
      <c r="G97" s="59" t="s">
        <v>4</v>
      </c>
      <c r="H97" s="97">
        <v>11</v>
      </c>
      <c r="I97" s="59" t="s">
        <v>21</v>
      </c>
      <c r="J97" s="97">
        <v>1</v>
      </c>
      <c r="K97" s="60" t="s">
        <v>6</v>
      </c>
      <c r="L97" s="112"/>
      <c r="M97" s="113"/>
      <c r="N97" s="84"/>
      <c r="O97" s="84"/>
      <c r="P97" s="84"/>
      <c r="Q97" s="113"/>
      <c r="R97" s="113"/>
      <c r="S97" s="113"/>
      <c r="T97" s="113"/>
      <c r="U97" s="113"/>
      <c r="V97" s="113"/>
      <c r="W97" s="113"/>
      <c r="X97" s="84"/>
      <c r="Y97" s="84"/>
      <c r="Z97" s="84"/>
      <c r="AA97" s="113"/>
      <c r="AB97" s="113"/>
      <c r="AC97" s="113"/>
      <c r="AD97" s="113"/>
      <c r="AE97" s="113"/>
      <c r="AF97" s="114"/>
    </row>
    <row r="98" spans="1:32" s="4" customFormat="1" ht="14.25" customHeight="1" thickBot="1" x14ac:dyDescent="0.2">
      <c r="A98" s="101" t="s">
        <v>218</v>
      </c>
      <c r="B98" s="102"/>
      <c r="C98" s="102"/>
      <c r="D98" s="102"/>
      <c r="E98" s="102"/>
      <c r="F98" s="102"/>
      <c r="G98" s="102"/>
      <c r="H98" s="102"/>
      <c r="I98" s="102"/>
      <c r="J98" s="102"/>
      <c r="K98" s="351" t="str">
        <f>E73</f>
        <v>￡</v>
      </c>
      <c r="L98" s="352"/>
      <c r="M98" s="332">
        <v>16000</v>
      </c>
      <c r="N98" s="333"/>
      <c r="O98" s="333"/>
      <c r="P98" s="333"/>
      <c r="Q98" s="333"/>
      <c r="R98" s="333"/>
      <c r="S98" s="353"/>
      <c r="T98" s="335"/>
      <c r="U98" s="336"/>
      <c r="V98" s="336"/>
      <c r="W98" s="102"/>
      <c r="X98" s="82"/>
      <c r="Y98" s="82"/>
      <c r="Z98" s="82"/>
      <c r="AA98" s="102"/>
      <c r="AB98" s="102"/>
      <c r="AC98" s="102"/>
      <c r="AD98" s="102"/>
      <c r="AE98" s="102"/>
      <c r="AF98" s="103"/>
    </row>
    <row r="99" spans="1:32" s="4" customFormat="1" ht="14.25" customHeight="1" thickBot="1" x14ac:dyDescent="0.2">
      <c r="A99" s="101" t="s">
        <v>167</v>
      </c>
      <c r="B99" s="102"/>
      <c r="C99" s="102"/>
      <c r="D99" s="102"/>
      <c r="E99" s="102"/>
      <c r="F99" s="102"/>
      <c r="G99" s="102"/>
      <c r="H99" s="102"/>
      <c r="I99" s="102"/>
      <c r="J99" s="102"/>
      <c r="K99" s="294" t="str">
        <f>E73</f>
        <v>￡</v>
      </c>
      <c r="L99" s="295"/>
      <c r="M99" s="337">
        <f>IF(M94="","",IF(M98="","",M98-M94))</f>
        <v>1000</v>
      </c>
      <c r="N99" s="338"/>
      <c r="O99" s="338"/>
      <c r="P99" s="338"/>
      <c r="Q99" s="338"/>
      <c r="R99" s="338"/>
      <c r="S99" s="339"/>
      <c r="T99" s="340" t="str">
        <f>IF(M98="","",IF(AND(M94="",M98&lt;&gt;""),"確定",IF(M94&gt;M98,"減額",(IF(M94&lt;M98,"増額","確定")))))</f>
        <v>増額</v>
      </c>
      <c r="U99" s="341"/>
      <c r="V99" s="342"/>
      <c r="W99" s="115"/>
      <c r="X99" s="116"/>
      <c r="Y99" s="116"/>
      <c r="Z99" s="102"/>
      <c r="AA99" s="102"/>
      <c r="AB99" s="102"/>
      <c r="AC99" s="102"/>
      <c r="AD99" s="102"/>
      <c r="AE99" s="102"/>
      <c r="AF99" s="103"/>
    </row>
    <row r="100" spans="1:32" s="4" customFormat="1" ht="14.25" customHeight="1" x14ac:dyDescent="0.15">
      <c r="A100" s="343" t="s">
        <v>216</v>
      </c>
      <c r="B100" s="344"/>
      <c r="C100" s="344"/>
      <c r="D100" s="344"/>
      <c r="E100" s="344"/>
      <c r="F100" s="344"/>
      <c r="G100" s="344"/>
      <c r="H100" s="344"/>
      <c r="I100" s="344"/>
      <c r="J100" s="344"/>
      <c r="K100" s="344"/>
      <c r="L100" s="344"/>
      <c r="M100" s="344"/>
      <c r="N100" s="344"/>
      <c r="O100" s="344"/>
      <c r="P100" s="344"/>
      <c r="Q100" s="344"/>
      <c r="R100" s="344"/>
      <c r="S100" s="344"/>
      <c r="T100" s="344"/>
      <c r="U100" s="344"/>
      <c r="V100" s="344"/>
      <c r="W100" s="345"/>
      <c r="X100" s="345"/>
      <c r="Y100" s="345"/>
      <c r="Z100" s="345"/>
      <c r="AA100" s="345"/>
      <c r="AB100" s="345"/>
      <c r="AC100" s="345"/>
      <c r="AD100" s="345"/>
      <c r="AE100" s="345"/>
      <c r="AF100" s="346"/>
    </row>
    <row r="101" spans="1:32" s="4" customFormat="1" ht="15" customHeight="1" x14ac:dyDescent="0.15">
      <c r="A101" s="248" t="s">
        <v>256</v>
      </c>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50"/>
    </row>
    <row r="102" spans="1:32" s="4" customFormat="1" ht="15" customHeight="1" x14ac:dyDescent="0.15">
      <c r="A102" s="251"/>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252"/>
      <c r="AC102" s="252"/>
      <c r="AD102" s="252"/>
      <c r="AE102" s="252"/>
      <c r="AF102" s="253"/>
    </row>
    <row r="103" spans="1:32" s="4" customFormat="1" x14ac:dyDescent="0.1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row>
    <row r="104" spans="1:32" s="4" customFormat="1" ht="14.25" customHeight="1" x14ac:dyDescent="0.15">
      <c r="A104" s="99" t="s">
        <v>168</v>
      </c>
      <c r="B104" s="117"/>
      <c r="C104" s="117"/>
      <c r="D104" s="117"/>
      <c r="E104" s="118"/>
      <c r="F104" s="118"/>
      <c r="G104" s="117"/>
      <c r="H104" s="117"/>
      <c r="I104" s="117"/>
      <c r="J104" s="117"/>
      <c r="K104" s="117"/>
      <c r="L104" s="117"/>
      <c r="M104" s="117"/>
      <c r="N104" s="118"/>
      <c r="O104" s="118"/>
      <c r="P104" s="118"/>
      <c r="Q104" s="117"/>
      <c r="R104" s="117"/>
      <c r="S104" s="117"/>
      <c r="T104" s="117"/>
      <c r="U104" s="117"/>
      <c r="V104" s="117"/>
      <c r="W104" s="117"/>
      <c r="X104" s="118"/>
      <c r="Y104" s="118"/>
      <c r="Z104" s="118"/>
      <c r="AA104" s="117"/>
      <c r="AB104" s="117"/>
      <c r="AC104" s="117"/>
      <c r="AD104" s="117"/>
      <c r="AE104" s="117"/>
      <c r="AF104" s="117"/>
    </row>
    <row r="105" spans="1:32" s="4" customFormat="1" ht="14.25" customHeight="1" x14ac:dyDescent="0.15">
      <c r="A105" s="101" t="s">
        <v>45</v>
      </c>
      <c r="B105" s="102"/>
      <c r="C105" s="102"/>
      <c r="D105" s="347">
        <v>2023</v>
      </c>
      <c r="E105" s="348"/>
      <c r="F105" s="348"/>
      <c r="G105" s="94" t="s">
        <v>4</v>
      </c>
      <c r="H105" s="128">
        <v>2</v>
      </c>
      <c r="I105" s="94" t="s">
        <v>21</v>
      </c>
      <c r="J105" s="128">
        <v>1</v>
      </c>
      <c r="K105" s="96" t="s">
        <v>6</v>
      </c>
      <c r="L105" s="102"/>
      <c r="M105" s="102"/>
      <c r="N105" s="82"/>
      <c r="O105" s="82"/>
      <c r="P105" s="82"/>
      <c r="Q105" s="102"/>
      <c r="R105" s="102"/>
      <c r="S105" s="102"/>
      <c r="T105" s="102"/>
      <c r="U105" s="102"/>
      <c r="V105" s="102"/>
      <c r="W105" s="102"/>
      <c r="X105" s="82"/>
      <c r="Y105" s="82"/>
      <c r="Z105" s="82"/>
      <c r="AA105" s="102"/>
      <c r="AB105" s="102"/>
      <c r="AC105" s="102"/>
      <c r="AD105" s="102"/>
      <c r="AE105" s="102"/>
      <c r="AF105" s="103"/>
    </row>
    <row r="106" spans="1:32" s="4" customFormat="1" ht="14.25" customHeight="1" thickBot="1" x14ac:dyDescent="0.2">
      <c r="A106" s="218" t="s">
        <v>170</v>
      </c>
      <c r="B106" s="218"/>
      <c r="C106" s="218"/>
      <c r="D106" s="218"/>
      <c r="E106" s="218"/>
      <c r="F106" s="218"/>
      <c r="G106" s="218"/>
      <c r="H106" s="218"/>
      <c r="I106" s="218"/>
      <c r="J106" s="150">
        <v>1</v>
      </c>
      <c r="K106" s="218" t="s">
        <v>171</v>
      </c>
      <c r="L106" s="218"/>
      <c r="M106" s="219"/>
      <c r="N106" s="219"/>
      <c r="O106" s="219" t="s">
        <v>229</v>
      </c>
      <c r="P106" s="219"/>
      <c r="Q106" s="219"/>
      <c r="R106" s="219"/>
      <c r="S106" s="219"/>
      <c r="T106" s="329">
        <v>2022</v>
      </c>
      <c r="U106" s="329"/>
      <c r="V106" s="329"/>
      <c r="W106" s="56" t="s">
        <v>4</v>
      </c>
      <c r="X106" s="151">
        <v>11</v>
      </c>
      <c r="Y106" s="56" t="s">
        <v>21</v>
      </c>
      <c r="Z106" s="151">
        <v>1</v>
      </c>
      <c r="AA106" s="56" t="s">
        <v>6</v>
      </c>
      <c r="AB106" s="102"/>
      <c r="AC106" s="102"/>
      <c r="AD106" s="102"/>
      <c r="AE106" s="102"/>
      <c r="AF106" s="103"/>
    </row>
    <row r="107" spans="1:32" s="4" customFormat="1" ht="14.25" customHeight="1" thickBot="1" x14ac:dyDescent="0.2">
      <c r="A107" s="101" t="s">
        <v>218</v>
      </c>
      <c r="B107" s="102"/>
      <c r="C107" s="102"/>
      <c r="D107" s="102"/>
      <c r="E107" s="102"/>
      <c r="F107" s="102"/>
      <c r="G107" s="102"/>
      <c r="H107" s="102"/>
      <c r="I107" s="102"/>
      <c r="J107" s="102"/>
      <c r="K107" s="330" t="str">
        <f>E73</f>
        <v>￡</v>
      </c>
      <c r="L107" s="331"/>
      <c r="M107" s="332">
        <v>11000</v>
      </c>
      <c r="N107" s="333"/>
      <c r="O107" s="333"/>
      <c r="P107" s="333"/>
      <c r="Q107" s="333"/>
      <c r="R107" s="333"/>
      <c r="S107" s="334"/>
      <c r="T107" s="335"/>
      <c r="U107" s="336"/>
      <c r="V107" s="336"/>
      <c r="W107" s="102"/>
      <c r="X107" s="82"/>
      <c r="Y107" s="82"/>
      <c r="Z107" s="116"/>
      <c r="AA107" s="102"/>
      <c r="AB107" s="102"/>
      <c r="AC107" s="102"/>
      <c r="AD107" s="102"/>
      <c r="AE107" s="102"/>
      <c r="AF107" s="103"/>
    </row>
    <row r="108" spans="1:32" s="4" customFormat="1" ht="14.25" customHeight="1" thickBot="1" x14ac:dyDescent="0.2">
      <c r="A108" s="101" t="s">
        <v>169</v>
      </c>
      <c r="B108" s="102"/>
      <c r="C108" s="102"/>
      <c r="D108" s="102"/>
      <c r="E108" s="102"/>
      <c r="F108" s="102"/>
      <c r="G108" s="102"/>
      <c r="H108" s="102"/>
      <c r="I108" s="102"/>
      <c r="J108" s="102"/>
      <c r="K108" s="294" t="str">
        <f>E73</f>
        <v>￡</v>
      </c>
      <c r="L108" s="295"/>
      <c r="M108" s="337">
        <f>IF(M107="","",M107-M98)</f>
        <v>-5000</v>
      </c>
      <c r="N108" s="338"/>
      <c r="O108" s="338"/>
      <c r="P108" s="338"/>
      <c r="Q108" s="338"/>
      <c r="R108" s="338"/>
      <c r="S108" s="339"/>
      <c r="T108" s="340" t="str">
        <f>IF(M107="","",IF(M98&gt;M107,"減額",(IF(M98&lt;M107,"増額",""))))</f>
        <v>減額</v>
      </c>
      <c r="U108" s="341"/>
      <c r="V108" s="342"/>
      <c r="W108" s="115"/>
      <c r="X108" s="116"/>
      <c r="Y108" s="116"/>
      <c r="Z108" s="102"/>
      <c r="AA108" s="102"/>
      <c r="AB108" s="102"/>
      <c r="AC108" s="102"/>
      <c r="AD108" s="102"/>
      <c r="AE108" s="102"/>
      <c r="AF108" s="103"/>
    </row>
    <row r="109" spans="1:32" s="4" customFormat="1" ht="14.25" customHeight="1" x14ac:dyDescent="0.15">
      <c r="A109" s="307" t="s">
        <v>217</v>
      </c>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9"/>
    </row>
    <row r="110" spans="1:32" ht="15" customHeight="1" x14ac:dyDescent="0.15">
      <c r="A110" s="248" t="s">
        <v>255</v>
      </c>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1"/>
    </row>
    <row r="111" spans="1:32" ht="15" customHeight="1" x14ac:dyDescent="0.15">
      <c r="A111" s="251"/>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3"/>
    </row>
    <row r="112" spans="1:32" s="152" customFormat="1" ht="15.75" customHeight="1" x14ac:dyDescent="0.15">
      <c r="A112" s="42"/>
      <c r="B112" s="43"/>
      <c r="C112" s="43"/>
      <c r="D112" s="43"/>
      <c r="E112" s="43"/>
      <c r="F112" s="43"/>
      <c r="G112" s="43"/>
      <c r="H112" s="43"/>
      <c r="I112" s="43"/>
      <c r="J112" s="43"/>
      <c r="K112" s="43"/>
      <c r="L112" s="43"/>
      <c r="M112" s="44"/>
      <c r="N112" s="44"/>
      <c r="O112" s="44"/>
      <c r="P112" s="44"/>
      <c r="Q112" s="44"/>
      <c r="R112" s="44"/>
      <c r="S112" s="44"/>
      <c r="T112" s="43"/>
      <c r="U112" s="45"/>
      <c r="V112" s="43"/>
      <c r="W112" s="43"/>
      <c r="X112" s="43"/>
      <c r="Y112" s="43"/>
      <c r="Z112" s="43"/>
      <c r="AA112" s="46"/>
      <c r="AB112" s="46"/>
      <c r="AC112" s="46"/>
      <c r="AD112" s="46"/>
      <c r="AE112" s="46"/>
      <c r="AF112" s="46"/>
    </row>
    <row r="113" spans="1:33" s="98" customFormat="1" ht="23.25" customHeight="1" thickBot="1" x14ac:dyDescent="0.2">
      <c r="A113" s="130" t="s">
        <v>205</v>
      </c>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2"/>
    </row>
    <row r="114" spans="1:33" s="4" customFormat="1" ht="14.25" customHeight="1" thickBot="1" x14ac:dyDescent="0.2">
      <c r="A114" s="317" t="s">
        <v>63</v>
      </c>
      <c r="B114" s="318"/>
      <c r="C114" s="318"/>
      <c r="D114" s="318"/>
      <c r="E114" s="318"/>
      <c r="F114" s="318"/>
      <c r="G114" s="318"/>
      <c r="H114" s="318"/>
      <c r="I114" s="318"/>
      <c r="J114" s="102" t="s">
        <v>59</v>
      </c>
      <c r="K114" s="294" t="str">
        <f>E73</f>
        <v>￡</v>
      </c>
      <c r="L114" s="295"/>
      <c r="M114" s="314">
        <f>IF(M107&lt;&gt;"",M107,IF(M98&lt;&gt;"",M98,M94))</f>
        <v>11000</v>
      </c>
      <c r="N114" s="315"/>
      <c r="O114" s="315"/>
      <c r="P114" s="315"/>
      <c r="Q114" s="315"/>
      <c r="R114" s="315"/>
      <c r="S114" s="316"/>
      <c r="T114" s="38" t="str">
        <f>IF(M107&lt;&gt;"","３－③授業料確定後の金額変更",IF(M98&lt;&gt;"","３－②授業料確定申請","３－①授業料概算申請"))</f>
        <v>３－③授業料確定後の金額変更</v>
      </c>
      <c r="U114" s="38"/>
      <c r="V114" s="119"/>
      <c r="W114" s="119"/>
      <c r="X114" s="119"/>
      <c r="Y114" s="119"/>
      <c r="Z114" s="38"/>
      <c r="AA114" s="38"/>
      <c r="AB114" s="38"/>
      <c r="AC114" s="38"/>
      <c r="AD114" s="38"/>
      <c r="AE114" s="38"/>
      <c r="AF114" s="133"/>
      <c r="AG114" s="153"/>
    </row>
    <row r="115" spans="1:33" s="4" customFormat="1" ht="14.25" customHeight="1" x14ac:dyDescent="0.15">
      <c r="A115" s="319" t="s">
        <v>58</v>
      </c>
      <c r="B115" s="320"/>
      <c r="C115" s="320"/>
      <c r="D115" s="320"/>
      <c r="E115" s="320"/>
      <c r="F115" s="320"/>
      <c r="G115" s="320"/>
      <c r="H115" s="320"/>
      <c r="I115" s="320"/>
      <c r="J115" s="102" t="s">
        <v>60</v>
      </c>
      <c r="K115" s="294" t="str">
        <f>E73</f>
        <v>￡</v>
      </c>
      <c r="L115" s="295"/>
      <c r="M115" s="296">
        <f>ROUND(M114/O69*O70,2)</f>
        <v>6416.67</v>
      </c>
      <c r="N115" s="297"/>
      <c r="O115" s="297"/>
      <c r="P115" s="297"/>
      <c r="Q115" s="297"/>
      <c r="R115" s="297"/>
      <c r="S115" s="298"/>
      <c r="T115" s="38" t="str">
        <f>"=Ａ/"&amp;O69&amp;"か月（総月数）*"&amp;O70&amp;"か月（2022年度月数）"</f>
        <v>=Ａ/12か月（総月数）*7か月（2022年度月数）</v>
      </c>
      <c r="U115" s="38"/>
      <c r="V115" s="119"/>
      <c r="W115" s="119"/>
      <c r="X115" s="119"/>
      <c r="Y115" s="119"/>
      <c r="Z115" s="38"/>
      <c r="AA115" s="38"/>
      <c r="AB115" s="38"/>
      <c r="AC115" s="38"/>
      <c r="AD115" s="38"/>
      <c r="AE115" s="38"/>
      <c r="AF115" s="133"/>
      <c r="AG115" s="153"/>
    </row>
    <row r="116" spans="1:33" s="4" customFormat="1" ht="14.25" customHeight="1" x14ac:dyDescent="0.15">
      <c r="A116" s="319" t="s">
        <v>206</v>
      </c>
      <c r="B116" s="320"/>
      <c r="C116" s="320"/>
      <c r="D116" s="320"/>
      <c r="E116" s="320"/>
      <c r="F116" s="320"/>
      <c r="G116" s="320"/>
      <c r="H116" s="320"/>
      <c r="I116" s="320"/>
      <c r="J116" s="102" t="s">
        <v>61</v>
      </c>
      <c r="K116" s="294" t="str">
        <f>E73</f>
        <v>￡</v>
      </c>
      <c r="L116" s="295"/>
      <c r="M116" s="296">
        <f>ROUND(M114/O69*O71,2)</f>
        <v>4583.33</v>
      </c>
      <c r="N116" s="297"/>
      <c r="O116" s="297"/>
      <c r="P116" s="297"/>
      <c r="Q116" s="297"/>
      <c r="R116" s="297"/>
      <c r="S116" s="298"/>
      <c r="T116" s="38" t="str">
        <f>"=Ａ/"&amp;O69&amp;"か月*"&amp;O71&amp;"か月（2023年度月数）※2023年度支給分"</f>
        <v>=Ａ/12か月*5か月（2023年度月数）※2023年度支給分</v>
      </c>
      <c r="U116" s="119"/>
      <c r="V116" s="119"/>
      <c r="W116" s="119"/>
      <c r="X116" s="119"/>
      <c r="Y116" s="119"/>
      <c r="Z116" s="120"/>
      <c r="AA116" s="121"/>
      <c r="AB116" s="121"/>
      <c r="AC116" s="121"/>
      <c r="AD116" s="121"/>
      <c r="AE116" s="121"/>
      <c r="AF116" s="134"/>
      <c r="AG116" s="153"/>
    </row>
    <row r="117" spans="1:33" s="4" customFormat="1" ht="14.25" customHeight="1" x14ac:dyDescent="0.15">
      <c r="A117" s="319" t="s">
        <v>220</v>
      </c>
      <c r="B117" s="320"/>
      <c r="C117" s="320"/>
      <c r="D117" s="320"/>
      <c r="E117" s="320"/>
      <c r="F117" s="320"/>
      <c r="G117" s="320"/>
      <c r="H117" s="320"/>
      <c r="I117" s="320"/>
      <c r="J117" s="320"/>
      <c r="K117" s="102"/>
      <c r="L117" s="102"/>
      <c r="M117" s="299">
        <f>ROUNDDOWN(M115*S73,0)</f>
        <v>943250</v>
      </c>
      <c r="N117" s="300"/>
      <c r="O117" s="300"/>
      <c r="P117" s="300"/>
      <c r="Q117" s="300"/>
      <c r="R117" s="300"/>
      <c r="S117" s="301"/>
      <c r="T117" s="122" t="s">
        <v>17</v>
      </c>
      <c r="U117" s="38" t="str">
        <f>"=B*"&amp;S73&amp;"円（2022年度円換算率）"</f>
        <v>=B*147円（2022年度円換算率）</v>
      </c>
      <c r="V117" s="122"/>
      <c r="W117" s="122"/>
      <c r="X117" s="123"/>
      <c r="Y117" s="123"/>
      <c r="Z117" s="123"/>
      <c r="AA117" s="121"/>
      <c r="AB117" s="121"/>
      <c r="AC117" s="121"/>
      <c r="AD117" s="121"/>
      <c r="AE117" s="121"/>
      <c r="AF117" s="134"/>
    </row>
    <row r="118" spans="1:33" s="4" customFormat="1" ht="14.25" customHeight="1" thickBot="1" x14ac:dyDescent="0.2">
      <c r="A118" s="321" t="s">
        <v>221</v>
      </c>
      <c r="B118" s="322"/>
      <c r="C118" s="322"/>
      <c r="D118" s="322"/>
      <c r="E118" s="322"/>
      <c r="F118" s="322"/>
      <c r="G118" s="322"/>
      <c r="H118" s="322"/>
      <c r="I118" s="322"/>
      <c r="J118" s="322"/>
      <c r="K118" s="102"/>
      <c r="L118" s="102"/>
      <c r="M118" s="326">
        <f>ROUNDDOWN(M116*AC73,0)</f>
        <v>0</v>
      </c>
      <c r="N118" s="327"/>
      <c r="O118" s="327"/>
      <c r="P118" s="327"/>
      <c r="Q118" s="327"/>
      <c r="R118" s="327"/>
      <c r="S118" s="328"/>
      <c r="T118" s="122" t="s">
        <v>17</v>
      </c>
      <c r="U118" s="38" t="str">
        <f>"=C*"&amp;AC73&amp;"円（2023年度円換算率）※2023年度支給分"</f>
        <v>=C*円（2023年度円換算率）※2023年度支給分</v>
      </c>
      <c r="V118" s="122"/>
      <c r="W118" s="122"/>
      <c r="X118" s="123"/>
      <c r="Y118" s="123"/>
      <c r="Z118" s="123"/>
      <c r="AA118" s="154"/>
      <c r="AB118" s="154"/>
      <c r="AC118" s="154"/>
      <c r="AD118" s="154"/>
      <c r="AE118" s="154"/>
      <c r="AF118" s="155"/>
    </row>
    <row r="119" spans="1:33" s="4" customFormat="1" ht="27" customHeight="1" thickTop="1" thickBot="1" x14ac:dyDescent="0.2">
      <c r="A119" s="323" t="s">
        <v>207</v>
      </c>
      <c r="B119" s="324"/>
      <c r="C119" s="324"/>
      <c r="D119" s="324"/>
      <c r="E119" s="324"/>
      <c r="F119" s="324"/>
      <c r="G119" s="324"/>
      <c r="H119" s="324"/>
      <c r="I119" s="324"/>
      <c r="J119" s="324"/>
      <c r="K119" s="324"/>
      <c r="L119" s="325"/>
      <c r="M119" s="302">
        <f ca="1">IF(AB47=0,IF(AB52=M117,M117,IF(M117-AB52&lt;=AB55,M117,AB54)),IF(AB52=M117,M117,IF(M117-AB52&lt;=AB55,M117,AB54-AB47)))</f>
        <v>943250</v>
      </c>
      <c r="N119" s="303"/>
      <c r="O119" s="303"/>
      <c r="P119" s="303"/>
      <c r="Q119" s="303"/>
      <c r="R119" s="303"/>
      <c r="S119" s="304"/>
      <c r="T119" s="127" t="s">
        <v>17</v>
      </c>
      <c r="U119" s="37"/>
      <c r="V119" s="37"/>
      <c r="W119" s="305" t="str">
        <f ca="1">IF(AB47+M117&lt;=2500000,"","年度支給上限額調整済")</f>
        <v/>
      </c>
      <c r="X119" s="305"/>
      <c r="Y119" s="305"/>
      <c r="Z119" s="305"/>
      <c r="AA119" s="305"/>
      <c r="AB119" s="305"/>
      <c r="AC119" s="305"/>
      <c r="AD119" s="305"/>
      <c r="AE119" s="305"/>
      <c r="AF119" s="306"/>
    </row>
    <row r="120" spans="1:33" s="156" customFormat="1" ht="14.25" customHeight="1" thickTop="1" x14ac:dyDescent="0.15">
      <c r="A120" s="291" t="s">
        <v>208</v>
      </c>
      <c r="B120" s="292"/>
      <c r="C120" s="292"/>
      <c r="D120" s="292"/>
      <c r="E120" s="292"/>
      <c r="F120" s="292"/>
      <c r="G120" s="292"/>
      <c r="H120" s="292"/>
      <c r="I120" s="292"/>
      <c r="J120" s="292"/>
      <c r="K120" s="292"/>
      <c r="L120" s="293"/>
      <c r="M120" s="267">
        <f ca="1">AB47+M119</f>
        <v>1837000</v>
      </c>
      <c r="N120" s="268"/>
      <c r="O120" s="268"/>
      <c r="P120" s="268"/>
      <c r="Q120" s="268"/>
      <c r="R120" s="268"/>
      <c r="S120" s="269"/>
      <c r="T120" s="39" t="s">
        <v>17</v>
      </c>
      <c r="U120" s="38"/>
      <c r="V120" s="39"/>
      <c r="W120" s="39"/>
      <c r="X120" s="39"/>
      <c r="Y120" s="39"/>
      <c r="Z120" s="39"/>
      <c r="AA120" s="40"/>
      <c r="AB120" s="40"/>
      <c r="AC120" s="40"/>
      <c r="AD120" s="40"/>
      <c r="AE120" s="40"/>
      <c r="AF120" s="135"/>
    </row>
    <row r="121" spans="1:33" s="152" customFormat="1" ht="19.899999999999999" customHeight="1" x14ac:dyDescent="0.15">
      <c r="A121" s="270" t="s">
        <v>155</v>
      </c>
      <c r="B121" s="271"/>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5"/>
    </row>
    <row r="122" spans="1:33" s="152" customFormat="1" ht="19.5" customHeight="1" x14ac:dyDescent="0.15">
      <c r="A122" s="272"/>
      <c r="B122" s="273"/>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7"/>
    </row>
    <row r="123" spans="1:33" s="152" customFormat="1" ht="15.75" customHeight="1" x14ac:dyDescent="0.15">
      <c r="A123" s="42"/>
      <c r="B123" s="43"/>
      <c r="C123" s="43"/>
      <c r="D123" s="43"/>
      <c r="E123" s="43"/>
      <c r="F123" s="43"/>
      <c r="G123" s="43"/>
      <c r="H123" s="43"/>
      <c r="I123" s="43"/>
      <c r="J123" s="43"/>
      <c r="K123" s="43"/>
      <c r="L123" s="43"/>
      <c r="M123" s="44"/>
      <c r="N123" s="44"/>
      <c r="O123" s="44"/>
      <c r="P123" s="44"/>
      <c r="Q123" s="44"/>
      <c r="R123" s="44"/>
      <c r="S123" s="44"/>
      <c r="T123" s="43"/>
      <c r="U123" s="45"/>
      <c r="V123" s="43"/>
      <c r="W123" s="43"/>
      <c r="X123" s="43"/>
      <c r="Y123" s="43"/>
      <c r="Z123" s="43"/>
      <c r="AA123" s="46"/>
      <c r="AB123" s="46"/>
      <c r="AC123" s="46"/>
      <c r="AD123" s="46"/>
      <c r="AE123" s="46"/>
      <c r="AF123" s="46"/>
    </row>
    <row r="124" spans="1:33" s="98" customFormat="1" ht="23.25" customHeight="1" x14ac:dyDescent="0.15">
      <c r="A124" s="41" t="s">
        <v>182</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row>
    <row r="125" spans="1:33" s="157" customFormat="1" ht="31.15" customHeight="1" x14ac:dyDescent="0.15">
      <c r="A125" s="278" t="s">
        <v>225</v>
      </c>
      <c r="B125" s="278"/>
      <c r="C125" s="278"/>
      <c r="D125" s="278"/>
      <c r="E125" s="278"/>
      <c r="F125" s="279" t="s">
        <v>177</v>
      </c>
      <c r="G125" s="280"/>
      <c r="H125" s="280"/>
      <c r="I125" s="281"/>
      <c r="J125" s="282" t="s">
        <v>34</v>
      </c>
      <c r="K125" s="283"/>
      <c r="L125" s="284" t="s">
        <v>65</v>
      </c>
      <c r="M125" s="285"/>
      <c r="N125" s="285"/>
      <c r="O125" s="285"/>
      <c r="P125" s="286"/>
      <c r="Q125" s="279" t="s">
        <v>64</v>
      </c>
      <c r="R125" s="280"/>
      <c r="S125" s="280"/>
      <c r="T125" s="281"/>
      <c r="U125" s="287" t="s">
        <v>224</v>
      </c>
      <c r="V125" s="287"/>
      <c r="W125" s="287"/>
      <c r="X125" s="287"/>
      <c r="Y125" s="287"/>
      <c r="Z125" s="287"/>
      <c r="AA125" s="288" t="s">
        <v>257</v>
      </c>
      <c r="AB125" s="289"/>
      <c r="AC125" s="289"/>
      <c r="AD125" s="289"/>
      <c r="AE125" s="289"/>
      <c r="AF125" s="290"/>
    </row>
    <row r="126" spans="1:33" s="157" customFormat="1" ht="14.1" customHeight="1" x14ac:dyDescent="0.15">
      <c r="A126" s="221" t="s">
        <v>200</v>
      </c>
      <c r="B126" s="221"/>
      <c r="C126" s="221"/>
      <c r="D126" s="221"/>
      <c r="E126" s="221"/>
      <c r="F126" s="222" t="s">
        <v>172</v>
      </c>
      <c r="G126" s="223"/>
      <c r="H126" s="223"/>
      <c r="I126" s="224"/>
      <c r="J126" s="225" t="str">
        <f>$E$73</f>
        <v>￡</v>
      </c>
      <c r="K126" s="226"/>
      <c r="L126" s="227">
        <v>8500</v>
      </c>
      <c r="M126" s="228"/>
      <c r="N126" s="228"/>
      <c r="O126" s="228"/>
      <c r="P126" s="229"/>
      <c r="Q126" s="230">
        <f>M114-L126</f>
        <v>2500</v>
      </c>
      <c r="R126" s="231"/>
      <c r="S126" s="231"/>
      <c r="T126" s="232"/>
      <c r="U126" s="220">
        <v>44803</v>
      </c>
      <c r="V126" s="220"/>
      <c r="W126" s="220"/>
      <c r="X126" s="220"/>
      <c r="Y126" s="220"/>
      <c r="Z126" s="220"/>
      <c r="AA126" s="220">
        <v>44805</v>
      </c>
      <c r="AB126" s="220"/>
      <c r="AC126" s="220"/>
      <c r="AD126" s="220"/>
      <c r="AE126" s="220"/>
      <c r="AF126" s="220"/>
    </row>
    <row r="127" spans="1:33" s="157" customFormat="1" ht="14.1" customHeight="1" x14ac:dyDescent="0.15">
      <c r="A127" s="221" t="s">
        <v>201</v>
      </c>
      <c r="B127" s="221"/>
      <c r="C127" s="221"/>
      <c r="D127" s="221"/>
      <c r="E127" s="221"/>
      <c r="F127" s="222" t="s">
        <v>172</v>
      </c>
      <c r="G127" s="223"/>
      <c r="H127" s="223"/>
      <c r="I127" s="224"/>
      <c r="J127" s="225" t="str">
        <f>$E$73</f>
        <v>￡</v>
      </c>
      <c r="K127" s="226"/>
      <c r="L127" s="227">
        <v>2500</v>
      </c>
      <c r="M127" s="228"/>
      <c r="N127" s="228"/>
      <c r="O127" s="228"/>
      <c r="P127" s="229"/>
      <c r="Q127" s="230">
        <f>IF(L127&gt;0,Q126-L127,0)</f>
        <v>0</v>
      </c>
      <c r="R127" s="231"/>
      <c r="S127" s="231"/>
      <c r="T127" s="232"/>
      <c r="U127" s="220">
        <v>44951</v>
      </c>
      <c r="V127" s="220"/>
      <c r="W127" s="220"/>
      <c r="X127" s="220"/>
      <c r="Y127" s="220"/>
      <c r="Z127" s="220"/>
      <c r="AA127" s="220">
        <v>44958</v>
      </c>
      <c r="AB127" s="220"/>
      <c r="AC127" s="220"/>
      <c r="AD127" s="220"/>
      <c r="AE127" s="220"/>
      <c r="AF127" s="220"/>
    </row>
    <row r="128" spans="1:33" s="63" customFormat="1" ht="14.1" customHeight="1" x14ac:dyDescent="0.15">
      <c r="A128" s="221"/>
      <c r="B128" s="221"/>
      <c r="C128" s="221"/>
      <c r="D128" s="221"/>
      <c r="E128" s="221"/>
      <c r="F128" s="222"/>
      <c r="G128" s="223"/>
      <c r="H128" s="223"/>
      <c r="I128" s="224"/>
      <c r="J128" s="225" t="str">
        <f t="shared" ref="J128:J130" si="3">$E$73</f>
        <v>￡</v>
      </c>
      <c r="K128" s="226"/>
      <c r="L128" s="227"/>
      <c r="M128" s="228"/>
      <c r="N128" s="228"/>
      <c r="O128" s="228"/>
      <c r="P128" s="229"/>
      <c r="Q128" s="230">
        <f>IF(L128&gt;0,Q127-L128,0)</f>
        <v>0</v>
      </c>
      <c r="R128" s="231"/>
      <c r="S128" s="231"/>
      <c r="T128" s="232"/>
      <c r="U128" s="220"/>
      <c r="V128" s="220"/>
      <c r="W128" s="220"/>
      <c r="X128" s="220"/>
      <c r="Y128" s="220"/>
      <c r="Z128" s="220"/>
      <c r="AA128" s="220"/>
      <c r="AB128" s="220"/>
      <c r="AC128" s="220"/>
      <c r="AD128" s="220"/>
      <c r="AE128" s="220"/>
      <c r="AF128" s="220"/>
    </row>
    <row r="129" spans="1:32" s="63" customFormat="1" ht="14.1" customHeight="1" x14ac:dyDescent="0.15">
      <c r="A129" s="221"/>
      <c r="B129" s="221"/>
      <c r="C129" s="221"/>
      <c r="D129" s="221"/>
      <c r="E129" s="221"/>
      <c r="F129" s="222"/>
      <c r="G129" s="223"/>
      <c r="H129" s="223"/>
      <c r="I129" s="224"/>
      <c r="J129" s="225" t="str">
        <f t="shared" si="3"/>
        <v>￡</v>
      </c>
      <c r="K129" s="226"/>
      <c r="L129" s="227"/>
      <c r="M129" s="228"/>
      <c r="N129" s="228"/>
      <c r="O129" s="228"/>
      <c r="P129" s="229"/>
      <c r="Q129" s="230">
        <f>IF(L129&gt;0,Q128-L129,0)</f>
        <v>0</v>
      </c>
      <c r="R129" s="231"/>
      <c r="S129" s="231"/>
      <c r="T129" s="232"/>
      <c r="U129" s="220"/>
      <c r="V129" s="220"/>
      <c r="W129" s="220"/>
      <c r="X129" s="220"/>
      <c r="Y129" s="220"/>
      <c r="Z129" s="220"/>
      <c r="AA129" s="220"/>
      <c r="AB129" s="220"/>
      <c r="AC129" s="220"/>
      <c r="AD129" s="220"/>
      <c r="AE129" s="220"/>
      <c r="AF129" s="220"/>
    </row>
    <row r="130" spans="1:32" s="63" customFormat="1" ht="14.1" customHeight="1" x14ac:dyDescent="0.15">
      <c r="A130" s="221"/>
      <c r="B130" s="221"/>
      <c r="C130" s="221"/>
      <c r="D130" s="221"/>
      <c r="E130" s="221"/>
      <c r="F130" s="222"/>
      <c r="G130" s="223"/>
      <c r="H130" s="223"/>
      <c r="I130" s="224"/>
      <c r="J130" s="225" t="str">
        <f t="shared" si="3"/>
        <v>￡</v>
      </c>
      <c r="K130" s="226"/>
      <c r="L130" s="227"/>
      <c r="M130" s="228"/>
      <c r="N130" s="228"/>
      <c r="O130" s="228"/>
      <c r="P130" s="229"/>
      <c r="Q130" s="230">
        <f>IF(L130&gt;0,Q129-L130,0)</f>
        <v>0</v>
      </c>
      <c r="R130" s="231"/>
      <c r="S130" s="231"/>
      <c r="T130" s="232"/>
      <c r="U130" s="220"/>
      <c r="V130" s="220"/>
      <c r="W130" s="220"/>
      <c r="X130" s="220"/>
      <c r="Y130" s="220"/>
      <c r="Z130" s="220"/>
      <c r="AA130" s="220"/>
      <c r="AB130" s="220"/>
      <c r="AC130" s="220"/>
      <c r="AD130" s="220"/>
      <c r="AE130" s="220"/>
      <c r="AF130" s="220"/>
    </row>
    <row r="131" spans="1:32" s="63" customFormat="1" ht="30" customHeight="1" x14ac:dyDescent="0.15">
      <c r="A131" s="212" t="s">
        <v>226</v>
      </c>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4"/>
    </row>
    <row r="132" spans="1:32" s="63" customFormat="1" x14ac:dyDescent="0.1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row>
    <row r="133" spans="1:32" s="63" customFormat="1" x14ac:dyDescent="0.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row>
  </sheetData>
  <sheetProtection algorithmName="SHA-512" hashValue="FybW7PE1keFHB/bWO4ZdPEpott76XuInl+q3AUJzFpcjiLnSUSf81f2suEcjwF3/ygo1OkSA78RxOQIwa/nT9g==" saltValue="jq8UnXsVSJKXshh2HuNwZQ==" spinCount="100000" sheet="1" objects="1" scenarios="1"/>
  <mergeCells count="296">
    <mergeCell ref="A131:AF131"/>
    <mergeCell ref="A1:AF17"/>
    <mergeCell ref="AA129:AF129"/>
    <mergeCell ref="A130:E130"/>
    <mergeCell ref="F130:I130"/>
    <mergeCell ref="J130:K130"/>
    <mergeCell ref="L130:P130"/>
    <mergeCell ref="Q130:T130"/>
    <mergeCell ref="U130:Z130"/>
    <mergeCell ref="AA130:AF130"/>
    <mergeCell ref="A129:E129"/>
    <mergeCell ref="F129:I129"/>
    <mergeCell ref="J129:K129"/>
    <mergeCell ref="L129:P129"/>
    <mergeCell ref="Q129:T129"/>
    <mergeCell ref="U129:Z129"/>
    <mergeCell ref="AA127:AF127"/>
    <mergeCell ref="A128:E128"/>
    <mergeCell ref="F128:I128"/>
    <mergeCell ref="J128:K128"/>
    <mergeCell ref="L128:P128"/>
    <mergeCell ref="Q128:T128"/>
    <mergeCell ref="U128:Z128"/>
    <mergeCell ref="AA128:AF128"/>
    <mergeCell ref="A127:E127"/>
    <mergeCell ref="F127:I127"/>
    <mergeCell ref="J127:K127"/>
    <mergeCell ref="L127:P127"/>
    <mergeCell ref="Q127:T127"/>
    <mergeCell ref="U127:Z127"/>
    <mergeCell ref="AA125:AF125"/>
    <mergeCell ref="A126:E126"/>
    <mergeCell ref="F126:I126"/>
    <mergeCell ref="J126:K126"/>
    <mergeCell ref="L126:P126"/>
    <mergeCell ref="Q126:T126"/>
    <mergeCell ref="U126:Z126"/>
    <mergeCell ref="AA126:AF126"/>
    <mergeCell ref="A125:E125"/>
    <mergeCell ref="F125:I125"/>
    <mergeCell ref="J125:K125"/>
    <mergeCell ref="L125:P125"/>
    <mergeCell ref="Q125:T125"/>
    <mergeCell ref="U125:Z125"/>
    <mergeCell ref="A119:L119"/>
    <mergeCell ref="M119:S119"/>
    <mergeCell ref="W119:AF119"/>
    <mergeCell ref="A120:L120"/>
    <mergeCell ref="M120:S120"/>
    <mergeCell ref="A121:B122"/>
    <mergeCell ref="C121:AF122"/>
    <mergeCell ref="A116:I116"/>
    <mergeCell ref="K116:L116"/>
    <mergeCell ref="M116:S116"/>
    <mergeCell ref="A117:J117"/>
    <mergeCell ref="M117:S117"/>
    <mergeCell ref="A118:J118"/>
    <mergeCell ref="M118:S118"/>
    <mergeCell ref="A109:AF109"/>
    <mergeCell ref="A110:AF111"/>
    <mergeCell ref="A114:I114"/>
    <mergeCell ref="K114:L114"/>
    <mergeCell ref="M114:S114"/>
    <mergeCell ref="A115:I115"/>
    <mergeCell ref="K115:L115"/>
    <mergeCell ref="M115:S115"/>
    <mergeCell ref="K107:L107"/>
    <mergeCell ref="M107:S107"/>
    <mergeCell ref="T107:V107"/>
    <mergeCell ref="K108:L108"/>
    <mergeCell ref="M108:S108"/>
    <mergeCell ref="T108:V108"/>
    <mergeCell ref="A100:AF100"/>
    <mergeCell ref="A101:AF102"/>
    <mergeCell ref="D105:F105"/>
    <mergeCell ref="A106:I106"/>
    <mergeCell ref="K106:N106"/>
    <mergeCell ref="O106:S106"/>
    <mergeCell ref="T106:V106"/>
    <mergeCell ref="K98:L98"/>
    <mergeCell ref="M98:S98"/>
    <mergeCell ref="T98:V98"/>
    <mergeCell ref="K99:L99"/>
    <mergeCell ref="M99:S99"/>
    <mergeCell ref="T99:V99"/>
    <mergeCell ref="A90:S90"/>
    <mergeCell ref="T90:W90"/>
    <mergeCell ref="D93:F93"/>
    <mergeCell ref="K94:L94"/>
    <mergeCell ref="M94:S94"/>
    <mergeCell ref="D97:F97"/>
    <mergeCell ref="A89:F89"/>
    <mergeCell ref="G89:I89"/>
    <mergeCell ref="N89:P89"/>
    <mergeCell ref="T89:W89"/>
    <mergeCell ref="X89:AA89"/>
    <mergeCell ref="AB89:AF89"/>
    <mergeCell ref="A88:F88"/>
    <mergeCell ref="G88:I88"/>
    <mergeCell ref="N88:P88"/>
    <mergeCell ref="T88:W88"/>
    <mergeCell ref="X88:AA88"/>
    <mergeCell ref="AB88:AF88"/>
    <mergeCell ref="A87:F87"/>
    <mergeCell ref="G87:I87"/>
    <mergeCell ref="N87:P87"/>
    <mergeCell ref="T87:W87"/>
    <mergeCell ref="X87:AA87"/>
    <mergeCell ref="AB87:AF87"/>
    <mergeCell ref="X77:AF79"/>
    <mergeCell ref="A83:Q83"/>
    <mergeCell ref="R83:Y83"/>
    <mergeCell ref="X76:AF76"/>
    <mergeCell ref="G79:H79"/>
    <mergeCell ref="AB85:AF85"/>
    <mergeCell ref="A86:F86"/>
    <mergeCell ref="G86:I86"/>
    <mergeCell ref="N86:P86"/>
    <mergeCell ref="T86:W86"/>
    <mergeCell ref="X86:AA86"/>
    <mergeCell ref="AB86:AF86"/>
    <mergeCell ref="A84:F84"/>
    <mergeCell ref="G84:S84"/>
    <mergeCell ref="T84:W84"/>
    <mergeCell ref="X84:AA84"/>
    <mergeCell ref="AB84:AF84"/>
    <mergeCell ref="A85:F85"/>
    <mergeCell ref="G85:I85"/>
    <mergeCell ref="N85:P85"/>
    <mergeCell ref="T85:W85"/>
    <mergeCell ref="X85:AA85"/>
    <mergeCell ref="J78:K78"/>
    <mergeCell ref="M78:N78"/>
    <mergeCell ref="U63:Z63"/>
    <mergeCell ref="AB63:AE63"/>
    <mergeCell ref="S71:AF71"/>
    <mergeCell ref="A73:D73"/>
    <mergeCell ref="E73:F73"/>
    <mergeCell ref="G73:K73"/>
    <mergeCell ref="L73:R73"/>
    <mergeCell ref="S73:U73"/>
    <mergeCell ref="V73:AB73"/>
    <mergeCell ref="AC73:AE73"/>
    <mergeCell ref="AB64:AE64"/>
    <mergeCell ref="P67:R67"/>
    <mergeCell ref="A69:C69"/>
    <mergeCell ref="H69:J69"/>
    <mergeCell ref="S70:AF70"/>
    <mergeCell ref="AB60:AE60"/>
    <mergeCell ref="E61:F61"/>
    <mergeCell ref="G61:I61"/>
    <mergeCell ref="M61:O61"/>
    <mergeCell ref="P61:T61"/>
    <mergeCell ref="U61:Z61"/>
    <mergeCell ref="AB61:AE61"/>
    <mergeCell ref="U59:Z59"/>
    <mergeCell ref="A60:C63"/>
    <mergeCell ref="E60:F60"/>
    <mergeCell ref="G60:I60"/>
    <mergeCell ref="M60:O60"/>
    <mergeCell ref="P60:T60"/>
    <mergeCell ref="U60:Z60"/>
    <mergeCell ref="E62:F62"/>
    <mergeCell ref="G62:I62"/>
    <mergeCell ref="M62:O62"/>
    <mergeCell ref="P62:T62"/>
    <mergeCell ref="U62:Z62"/>
    <mergeCell ref="AB62:AE62"/>
    <mergeCell ref="E63:F63"/>
    <mergeCell ref="G63:I63"/>
    <mergeCell ref="M63:O63"/>
    <mergeCell ref="P63:T63"/>
    <mergeCell ref="AB52:AE52"/>
    <mergeCell ref="AB53:AE53"/>
    <mergeCell ref="AB54:AE54"/>
    <mergeCell ref="A55:AA55"/>
    <mergeCell ref="AB55:AE55"/>
    <mergeCell ref="A59:C59"/>
    <mergeCell ref="D59:F59"/>
    <mergeCell ref="G59:L59"/>
    <mergeCell ref="M59:O59"/>
    <mergeCell ref="P59:T59"/>
    <mergeCell ref="E48:F48"/>
    <mergeCell ref="G48:I48"/>
    <mergeCell ref="M48:O48"/>
    <mergeCell ref="P48:T48"/>
    <mergeCell ref="U48:Z48"/>
    <mergeCell ref="AB48:AE48"/>
    <mergeCell ref="E49:F49"/>
    <mergeCell ref="AB50:AE50"/>
    <mergeCell ref="E51:F51"/>
    <mergeCell ref="G51:I51"/>
    <mergeCell ref="M51:O51"/>
    <mergeCell ref="P51:T51"/>
    <mergeCell ref="U51:Z51"/>
    <mergeCell ref="AB51:AE51"/>
    <mergeCell ref="G49:I49"/>
    <mergeCell ref="M49:O49"/>
    <mergeCell ref="P49:T49"/>
    <mergeCell ref="U49:Z49"/>
    <mergeCell ref="AB49:AE49"/>
    <mergeCell ref="E50:F50"/>
    <mergeCell ref="G50:I50"/>
    <mergeCell ref="M50:O50"/>
    <mergeCell ref="P50:T50"/>
    <mergeCell ref="U50:Z50"/>
    <mergeCell ref="AB45:AE45"/>
    <mergeCell ref="E44:F44"/>
    <mergeCell ref="G44:I44"/>
    <mergeCell ref="M44:O44"/>
    <mergeCell ref="P44:T44"/>
    <mergeCell ref="U44:Z44"/>
    <mergeCell ref="AB44:AE44"/>
    <mergeCell ref="AB46:AE46"/>
    <mergeCell ref="AB47:AE47"/>
    <mergeCell ref="AB42:AE42"/>
    <mergeCell ref="E43:F43"/>
    <mergeCell ref="G43:I43"/>
    <mergeCell ref="M43:O43"/>
    <mergeCell ref="P43:T43"/>
    <mergeCell ref="U43:Z43"/>
    <mergeCell ref="AB43:AE43"/>
    <mergeCell ref="AB40:AE40"/>
    <mergeCell ref="E41:F41"/>
    <mergeCell ref="G41:I41"/>
    <mergeCell ref="M41:O41"/>
    <mergeCell ref="P41:T41"/>
    <mergeCell ref="U41:Z41"/>
    <mergeCell ref="AB41:AE41"/>
    <mergeCell ref="AA34:AB34"/>
    <mergeCell ref="AD34:AE34"/>
    <mergeCell ref="W23:AF23"/>
    <mergeCell ref="W24:AF24"/>
    <mergeCell ref="W25:AF25"/>
    <mergeCell ref="A27:AF27"/>
    <mergeCell ref="A31:AF31"/>
    <mergeCell ref="A39:C39"/>
    <mergeCell ref="D39:F39"/>
    <mergeCell ref="G39:L39"/>
    <mergeCell ref="M39:O39"/>
    <mergeCell ref="P39:T39"/>
    <mergeCell ref="U39:Z39"/>
    <mergeCell ref="A35:I35"/>
    <mergeCell ref="J35:AF35"/>
    <mergeCell ref="A36:I36"/>
    <mergeCell ref="J36:U36"/>
    <mergeCell ref="V36:X36"/>
    <mergeCell ref="Y36:AF36"/>
    <mergeCell ref="B79:F79"/>
    <mergeCell ref="A34:I34"/>
    <mergeCell ref="J34:M34"/>
    <mergeCell ref="O34:P34"/>
    <mergeCell ref="V34:Y34"/>
    <mergeCell ref="A40:C45"/>
    <mergeCell ref="E40:F40"/>
    <mergeCell ref="G40:I40"/>
    <mergeCell ref="M40:O40"/>
    <mergeCell ref="P40:T40"/>
    <mergeCell ref="U40:Z40"/>
    <mergeCell ref="E42:F42"/>
    <mergeCell ref="G42:I42"/>
    <mergeCell ref="M42:O42"/>
    <mergeCell ref="P42:T42"/>
    <mergeCell ref="U42:Z42"/>
    <mergeCell ref="E45:F45"/>
    <mergeCell ref="G45:I45"/>
    <mergeCell ref="M45:O45"/>
    <mergeCell ref="P45:T45"/>
    <mergeCell ref="J79:K79"/>
    <mergeCell ref="M79:N79"/>
    <mergeCell ref="U45:Z45"/>
    <mergeCell ref="A48:C51"/>
    <mergeCell ref="P79:Q79"/>
    <mergeCell ref="S79:W79"/>
    <mergeCell ref="S68:AF69"/>
    <mergeCell ref="E75:AF75"/>
    <mergeCell ref="A76:F76"/>
    <mergeCell ref="G76:I76"/>
    <mergeCell ref="J76:L76"/>
    <mergeCell ref="M76:O76"/>
    <mergeCell ref="P76:R76"/>
    <mergeCell ref="S76:W76"/>
    <mergeCell ref="B77:F77"/>
    <mergeCell ref="G77:H77"/>
    <mergeCell ref="I77:I79"/>
    <mergeCell ref="J77:K77"/>
    <mergeCell ref="L77:L79"/>
    <mergeCell ref="M77:N77"/>
    <mergeCell ref="O77:O79"/>
    <mergeCell ref="P77:Q77"/>
    <mergeCell ref="R77:R79"/>
    <mergeCell ref="S77:W77"/>
    <mergeCell ref="B78:F78"/>
    <mergeCell ref="G78:H78"/>
    <mergeCell ref="P78:Q78"/>
    <mergeCell ref="S78:W78"/>
  </mergeCells>
  <phoneticPr fontId="5"/>
  <conditionalFormatting sqref="P40:T45">
    <cfRule type="expression" dxfId="26" priority="18">
      <formula>$M40="支給"</formula>
    </cfRule>
  </conditionalFormatting>
  <conditionalFormatting sqref="P48:T51">
    <cfRule type="expression" dxfId="25" priority="17">
      <formula>$M48="支給"</formula>
    </cfRule>
  </conditionalFormatting>
  <conditionalFormatting sqref="A88:A89 G86:G89 Q86:S89">
    <cfRule type="expression" dxfId="24" priority="16">
      <formula>$K$83="通年一括払い"</formula>
    </cfRule>
  </conditionalFormatting>
  <conditionalFormatting sqref="J86:M89">
    <cfRule type="expression" dxfId="23" priority="15">
      <formula>$K$83="通年一括払い"</formula>
    </cfRule>
  </conditionalFormatting>
  <conditionalFormatting sqref="N86:N89">
    <cfRule type="expression" dxfId="22" priority="14">
      <formula>$K$83="通年一括払い"</formula>
    </cfRule>
  </conditionalFormatting>
  <conditionalFormatting sqref="A110:AF111 A101">
    <cfRule type="expression" dxfId="21" priority="13">
      <formula>OR($T$99="",$T$99="確定")</formula>
    </cfRule>
  </conditionalFormatting>
  <conditionalFormatting sqref="X85:X86">
    <cfRule type="cellIs" dxfId="20" priority="12" operator="equal">
      <formula>"確定"</formula>
    </cfRule>
  </conditionalFormatting>
  <conditionalFormatting sqref="X87">
    <cfRule type="cellIs" dxfId="19" priority="11" operator="equal">
      <formula>"確定"</formula>
    </cfRule>
  </conditionalFormatting>
  <conditionalFormatting sqref="X88">
    <cfRule type="cellIs" dxfId="18" priority="10" operator="equal">
      <formula>"確定"</formula>
    </cfRule>
  </conditionalFormatting>
  <conditionalFormatting sqref="X89">
    <cfRule type="cellIs" dxfId="17" priority="9" operator="equal">
      <formula>"確定"</formula>
    </cfRule>
  </conditionalFormatting>
  <conditionalFormatting sqref="A86">
    <cfRule type="expression" dxfId="16" priority="8">
      <formula>$K$83="通年一括払い"</formula>
    </cfRule>
  </conditionalFormatting>
  <conditionalFormatting sqref="A85">
    <cfRule type="expression" dxfId="15" priority="7">
      <formula>$K$83="通年一括払い"</formula>
    </cfRule>
  </conditionalFormatting>
  <conditionalFormatting sqref="P60:T63">
    <cfRule type="expression" dxfId="14" priority="3">
      <formula>$M60="支給"</formula>
    </cfRule>
  </conditionalFormatting>
  <conditionalFormatting sqref="G77:H79 J77:K79 M77:N79 P77:Q79 S77:AF79">
    <cfRule type="expression" dxfId="13" priority="1">
      <formula>$B$77="免除等無し"</formula>
    </cfRule>
  </conditionalFormatting>
  <dataValidations count="20">
    <dataValidation type="list" allowBlank="1" showInputMessage="1" showErrorMessage="1" sqref="ADJ91:ADK91 ANF91:ANG91 AXB91:AXC91 BGX91:BGY91 BQT91:BQU91 CAP91:CAQ91 CKL91:CKM91 CUH91:CUI91 DED91:DEE91 DNZ91:DOA91 DXV91:DXW91 EHR91:EHS91 ERN91:ERO91 FBJ91:FBK91 FLF91:FLG91 FVB91:FVC91 GEX91:GEY91 GOT91:GOU91 GYP91:GYQ91 HIL91:HIM91 HSH91:HSI91 ICD91:ICE91 ILZ91:IMA91 IVV91:IVW91 JFR91:JFS91 JPN91:JPO91 JZJ91:JZK91 KJF91:KJG91 KTB91:KTC91 LCX91:LCY91 LMT91:LMU91 LWP91:LWQ91 MGL91:MGM91 MQH91:MQI91 NAD91:NAE91 NJZ91:NKA91 NTV91:NTW91 ODR91:ODS91 ONN91:ONO91 OXJ91:OXK91 PHF91:PHG91 PRB91:PRC91 QAX91:QAY91 QKT91:QKU91 QUP91:QUQ91 REL91:REM91 ROH91:ROI91 RYD91:RYE91 SHZ91:SIA91 SRV91:SRW91 TBR91:TBS91 TLN91:TLO91 TVJ91:TVK91 UFF91:UFG91 UPB91:UPC91 UYX91:UYY91 VIT91:VIU91 VSP91:VSQ91 WCL91:WCM91 WMH91:WMI91 WWD91:WWE91 JR91:JS91 TN91:TO91 JR76:JS79 WWD76:WWE79 WMH76:WMI79 WCL76:WCM79 VSP76:VSQ79 VIT76:VIU79 UYX76:UYY79 UPB76:UPC79 UFF76:UFG79 TVJ76:TVK79 TLN76:TLO79 TBR76:TBS79 SRV76:SRW79 SHZ76:SIA79 RYD76:RYE79 ROH76:ROI79 REL76:REM79 QUP76:QUQ79 QKT76:QKU79 QAX76:QAY79 PRB76:PRC79 PHF76:PHG79 OXJ76:OXK79 ONN76:ONO79 ODR76:ODS79 NTV76:NTW79 NJZ76:NKA79 NAD76:NAE79 MQH76:MQI79 MGL76:MGM79 LWP76:LWQ79 LMT76:LMU79 LCX76:LCY79 KTB76:KTC79 KJF76:KJG79 JZJ76:JZK79 JPN76:JPO79 JFR76:JFS79 IVV76:IVW79 ILZ76:IMA79 ICD76:ICE79 HSH76:HSI79 HIL76:HIM79 GYP76:GYQ79 GOT76:GOU79 GEX76:GEY79 FVB76:FVC79 FLF76:FLG79 FBJ76:FBK79 ERN76:ERO79 EHR76:EHS79 DXV76:DXW79 DNZ76:DOA79 DED76:DEE79 CUH76:CUI79 CKL76:CKM79 CAP76:CAQ79 BQT76:BQU79 BGX76:BGY79 AXB76:AXC79 ANF76:ANG79 ADJ76:ADK79 TN76:TO79">
      <formula1>"通年一括払い,通年分割払い,学期毎請求払い,支払なし"</formula1>
    </dataValidation>
    <dataValidation type="list" allowBlank="1" showInputMessage="1" showErrorMessage="1" sqref="WLT91 WVP91 JD91 SZ91 ACV91 AMR91 AWN91 BGJ91 BQF91 CAB91 CJX91 CTT91 DDP91 DNL91 DXH91 EHD91 EQZ91 FAV91 FKR91 FUN91 GEJ91 GOF91 GYB91 HHX91 HRT91 IBP91 ILL91 IVH91 JFD91 JOZ91 JYV91 KIR91 KSN91 LCJ91 LMF91 LWB91 MFX91 MPT91 MZP91 NJL91 NTH91 ODD91 OMZ91 OWV91 PGR91 PQN91 QAJ91 QKF91 QUB91 RDX91 RNT91 RXP91 SHL91 SRH91 TBD91 TKZ91 TUV91 UER91 UON91 UYJ91 VIF91 VSB91 WBX91">
      <formula1>"有,無"</formula1>
    </dataValidation>
    <dataValidation type="list" allowBlank="1" showInputMessage="1" showErrorMessage="1" sqref="TP91:TR91 ADL91:ADN91 ANH91:ANJ91 AXD91:AXF91 BGZ91:BHB91 BQV91:BQX91 CAR91:CAT91 CKN91:CKP91 CUJ91:CUL91 DEF91:DEH91 DOB91:DOD91 DXX91:DXZ91 EHT91:EHV91 ERP91:ERR91 FBL91:FBN91 FLH91:FLJ91 FVD91:FVF91 GEZ91:GFB91 GOV91:GOX91 GYR91:GYT91 HIN91:HIP91 HSJ91:HSL91 ICF91:ICH91 IMB91:IMD91 IVX91:IVZ91 JFT91:JFV91 JPP91:JPR91 JZL91:JZN91 KJH91:KJJ91 KTD91:KTF91 LCZ91:LDB91 LMV91:LMX91 LWR91:LWT91 MGN91:MGP91 MQJ91:MQL91 NAF91:NAH91 NKB91:NKD91 NTX91:NTZ91 ODT91:ODV91 ONP91:ONR91 OXL91:OXN91 PHH91:PHJ91 PRD91:PRF91 QAZ91:QBB91 QKV91:QKX91 QUR91:QUT91 REN91:REP91 ROJ91:ROL91 RYF91:RYH91 SIB91:SID91 SRX91:SRZ91 TBT91:TBV91 TLP91:TLR91 TVL91:TVN91 UFH91:UFJ91 UPD91:UPF91 UYZ91:UZB91 VIV91:VIX91 VSR91:VST91 WCN91:WCP91 WMJ91:WML91 WWF91:WWH91 JT91:JV91 WWF76:WWH79 WMJ76:WML79 WCN76:WCP79 VSR76:VST79 VIV76:VIX79 UYZ76:UZB79 UPD76:UPF79 UFH76:UFJ79 TVL76:TVN79 TLP76:TLR79 TBT76:TBV79 SRX76:SRZ79 SIB76:SID79 RYF76:RYH79 ROJ76:ROL79 REN76:REP79 QUR76:QUT79 QKV76:QKX79 QAZ76:QBB79 PRD76:PRF79 PHH76:PHJ79 OXL76:OXN79 ONP76:ONR79 ODT76:ODV79 NTX76:NTZ79 NKB76:NKD79 NAF76:NAH79 MQJ76:MQL79 MGN76:MGP79 LWR76:LWT79 LMV76:LMX79 LCZ76:LDB79 KTD76:KTF79 KJH76:KJJ79 JZL76:JZN79 JPP76:JPR79 JFT76:JFV79 IVX76:IVZ79 IMB76:IMD79 ICF76:ICH79 HSJ76:HSL79 HIN76:HIP79 GYR76:GYT79 GOV76:GOX79 GEZ76:GFB79 FVD76:FVF79 FLH76:FLJ79 FBL76:FBN79 ERP76:ERR79 EHT76:EHV79 DXX76:DXZ79 DOB76:DOD79 DEF76:DEH79 CUJ76:CUL79 CKN76:CKP79 CAR76:CAT79 BQV76:BQX79 BGZ76:BHB79 AXD76:AXF79 ANH76:ANJ79 ADL76:ADN79 TP76:TR79 JT76:JV79">
      <formula1>"確定,概算"</formula1>
    </dataValidation>
    <dataValidation type="list" allowBlank="1" showInputMessage="1" showErrorMessage="1" sqref="TL91:TM91 ADH91:ADI91 AND91:ANE91 AWZ91:AXA91 BGV91:BGW91 BQR91:BQS91 CAN91:CAO91 CKJ91:CKK91 CUF91:CUG91 DEB91:DEC91 DNX91:DNY91 DXT91:DXU91 EHP91:EHQ91 ERL91:ERM91 FBH91:FBI91 FLD91:FLE91 FUZ91:FVA91 GEV91:GEW91 GOR91:GOS91 GYN91:GYO91 HIJ91:HIK91 HSF91:HSG91 ICB91:ICC91 ILX91:ILY91 IVT91:IVU91 JFP91:JFQ91 JPL91:JPM91 JZH91:JZI91 KJD91:KJE91 KSZ91:KTA91 LCV91:LCW91 LMR91:LMS91 LWN91:LWO91 MGJ91:MGK91 MQF91:MQG91 NAB91:NAC91 NJX91:NJY91 NTT91:NTU91 ODP91:ODQ91 ONL91:ONM91 OXH91:OXI91 PHD91:PHE91 PQZ91:PRA91 QAV91:QAW91 QKR91:QKS91 QUN91:QUO91 REJ91:REK91 ROF91:ROG91 RYB91:RYC91 SHX91:SHY91 SRT91:SRU91 TBP91:TBQ91 TLL91:TLM91 TVH91:TVI91 UFD91:UFE91 UOZ91:UPA91 UYV91:UYW91 VIR91:VIS91 VSN91:VSO91 WCJ91:WCK91 WMF91:WMG91 WWB91:WWC91 JP91:JQ91 WWB76:WWC79 WMF76:WMG79 WCJ76:WCK79 VSN76:VSO79 VIR76:VIS79 UYV76:UYW79 UOZ76:UPA79 UFD76:UFE79 TVH76:TVI79 TLL76:TLM79 TBP76:TBQ79 SRT76:SRU79 SHX76:SHY79 RYB76:RYC79 ROF76:ROG79 REJ76:REK79 QUN76:QUO79 QKR76:QKS79 QAV76:QAW79 PQZ76:PRA79 PHD76:PHE79 OXH76:OXI79 ONL76:ONM79 ODP76:ODQ79 NTT76:NTU79 NJX76:NJY79 NAB76:NAC79 MQF76:MQG79 MGJ76:MGK79 LWN76:LWO79 LMR76:LMS79 LCV76:LCW79 KSZ76:KTA79 KJD76:KJE79 JZH76:JZI79 JPL76:JPM79 JFP76:JFQ79 IVT76:IVU79 ILX76:ILY79 ICB76:ICC79 HSF76:HSG79 HIJ76:HIK79 GYN76:GYO79 GOR76:GOS79 GEV76:GEW79 FUZ76:FVA79 FLD76:FLE79 FBH76:FBI79 ERL76:ERM79 EHP76:EHQ79 DXT76:DXU79 DNX76:DNY79 DEB76:DEC79 CUF76:CUG79 CKJ76:CKK79 CAN76:CAO79 BQR76:BQS79 BGV76:BGW79 AWZ76:AXA79 AND76:ANE79 ADH76:ADI79 TL76:TM79 JP76:JQ79">
      <formula1>"請求書,請求書・領収書,授業料負担なし証拠"</formula1>
    </dataValidation>
    <dataValidation type="list" allowBlank="1" showInputMessage="1" showErrorMessage="1" sqref="P60:T63">
      <formula1>"2023年度分"</formula1>
    </dataValidation>
    <dataValidation type="list" allowBlank="1" showInputMessage="1" showErrorMessage="1" sqref="A69:C69 H69:J69 G85:I89 N85:P89 D93:F93">
      <formula1>"2022,2023"</formula1>
    </dataValidation>
    <dataValidation type="list" allowBlank="1" showInputMessage="1" showErrorMessage="1" sqref="P40:T45">
      <formula1>"2021年度分,2022年度分"</formula1>
    </dataValidation>
    <dataValidation type="textLength" operator="equal" allowBlank="1" showInputMessage="1" showErrorMessage="1" sqref="W23:AF23">
      <formula1>12</formula1>
    </dataValidation>
    <dataValidation type="list" allowBlank="1" showInputMessage="1" showErrorMessage="1" sqref="F126:F130">
      <formula1>"通年一括払い,通年分割払い,学期毎払い,支払なし"</formula1>
    </dataValidation>
    <dataValidation type="list" allowBlank="1" showInputMessage="1" showErrorMessage="1" sqref="M40:O45 M48:O51 M60:O63">
      <formula1>"支給, 返納"</formula1>
    </dataValidation>
    <dataValidation type="list" allowBlank="1" showInputMessage="1" showErrorMessage="1" sqref="P46:T47">
      <formula1>"2020年度分,2021年度分"</formula1>
    </dataValidation>
    <dataValidation type="list" allowBlank="1" showInputMessage="1" showErrorMessage="1" sqref="P48:T51">
      <formula1>"2022年度分"</formula1>
    </dataValidation>
    <dataValidation type="list" allowBlank="1" showInputMessage="1" showErrorMessage="1" sqref="R83">
      <formula1>"1.無条件入学許可書,2.大学のホームページ,3.昨年度の授業料,4.学期授業料の整数倍,5.受講科目数,6.その他"</formula1>
    </dataValidation>
    <dataValidation type="list" allowBlank="1" showInputMessage="1" showErrorMessage="1" sqref="AB85:AB89">
      <formula1>"請求書, 領収書, 請求書兼領収書, 支払い無し根拠, その他"</formula1>
    </dataValidation>
    <dataValidation type="list" allowBlank="1" showInputMessage="1" showErrorMessage="1" sqref="S77:S79">
      <formula1>"TA又はRA実施, 奨学金受給, その他"</formula1>
    </dataValidation>
    <dataValidation type="list" allowBlank="1" showInputMessage="1" showErrorMessage="1" sqref="X85:X89">
      <formula1>"概算, 確定"</formula1>
    </dataValidation>
    <dataValidation type="list" allowBlank="1" showInputMessage="1" showErrorMessage="1" sqref="JQ126:JT130 TM126:TP130 ADI126:ADL130 ANE126:ANH130 AXA126:AXD130 BGW126:BGZ130 BQS126:BQV130 CAO126:CAR130 CKK126:CKN130 CUG126:CUJ130 DEC126:DEF130 DNY126:DOB130 DXU126:DXX130 EHQ126:EHT130 ERM126:ERP130 FBI126:FBL130 FLE126:FLH130 FVA126:FVD130 GEW126:GEZ130 GOS126:GOV130 GYO126:GYR130 HIK126:HIN130 HSG126:HSJ130 ICC126:ICF130 ILY126:IMB130 IVU126:IVX130 JFQ126:JFT130 JPM126:JPP130 JZI126:JZL130 KJE126:KJH130 KTA126:KTD130 LCW126:LCZ130 LMS126:LMV130 LWO126:LWR130 MGK126:MGN130 MQG126:MQJ130 NAC126:NAF130 NJY126:NKB130 NTU126:NTX130 ODQ126:ODT130 ONM126:ONP130 OXI126:OXL130 PHE126:PHH130 PRA126:PRD130 QAW126:QAZ130 QKS126:QKV130 QUO126:QUR130 REK126:REN130 ROG126:ROJ130 RYC126:RYF130 SHY126:SIB130 SRU126:SRX130 TBQ126:TBT130 TLM126:TLP130 TVI126:TVL130 UFE126:UFH130 UPA126:UPD130 UYW126:UYZ130 VIS126:VIV130 VSO126:VSR130 WCK126:WCN130 WMG126:WMJ130 WWC126:WWF130">
      <formula1>"済,今回提出"</formula1>
    </dataValidation>
    <dataValidation type="list" allowBlank="1" showInputMessage="1" showErrorMessage="1" sqref="P67:R67">
      <formula1>"はい,いいえ"</formula1>
    </dataValidation>
    <dataValidation type="list" allowBlank="1" showInputMessage="1" showErrorMessage="1" sqref="D97:F97 D105:F105 T106:V106">
      <formula1>"2022,2023,2024"</formula1>
    </dataValidation>
    <dataValidation type="list" allowBlank="1" showInputMessage="1" showErrorMessage="1" sqref="B77:F79">
      <formula1>"免除等無し,全額免除, 一部免除,授業料相当の奨学金"</formula1>
    </dataValidation>
  </dataValidations>
  <printOptions horizontalCentered="1"/>
  <pageMargins left="0.31496062992125984" right="0.31496062992125984" top="0.55118110236220474" bottom="0.35433070866141736" header="0.31496062992125984" footer="0.31496062992125984"/>
  <pageSetup paperSize="9" scale="86" fitToHeight="0" orientation="portrait" r:id="rId1"/>
  <headerFooter>
    <oddFooter>&amp;C&amp;P／&amp;N</oddFooter>
  </headerFooter>
  <rowBreaks count="1" manualBreakCount="1">
    <brk id="79"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E73:F73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16"/>
  <sheetViews>
    <sheetView showGridLines="0" tabSelected="1" defaultGridColor="0" view="pageBreakPreview" colorId="22" zoomScale="120" zoomScaleNormal="120" zoomScaleSheetLayoutView="120" workbookViewId="0">
      <selection activeCell="AK92" sqref="AK92:AK93"/>
    </sheetView>
  </sheetViews>
  <sheetFormatPr defaultColWidth="9" defaultRowHeight="12" x14ac:dyDescent="0.15"/>
  <cols>
    <col min="1" max="32" width="3.125" style="3" customWidth="1"/>
    <col min="33" max="16384" width="9" style="3"/>
  </cols>
  <sheetData>
    <row r="1" spans="1:32" x14ac:dyDescent="0.1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row>
    <row r="2" spans="1:32" x14ac:dyDescent="0.15">
      <c r="A2" s="10"/>
      <c r="B2" s="10"/>
      <c r="C2" s="10"/>
      <c r="D2" s="11"/>
      <c r="E2" s="11"/>
      <c r="F2" s="11"/>
      <c r="G2" s="11"/>
      <c r="H2" s="11"/>
      <c r="I2" s="11"/>
      <c r="J2" s="11"/>
      <c r="K2" s="11"/>
      <c r="L2" s="11"/>
      <c r="M2" s="11"/>
      <c r="N2" s="11"/>
      <c r="O2" s="11"/>
      <c r="P2" s="11"/>
      <c r="Q2" s="11"/>
      <c r="R2" s="11"/>
      <c r="S2" s="13"/>
      <c r="T2" s="11"/>
      <c r="U2" s="11"/>
      <c r="V2" s="11"/>
      <c r="W2" s="11"/>
      <c r="X2" s="11"/>
      <c r="Y2" s="11"/>
      <c r="Z2" s="11"/>
      <c r="AA2" s="11"/>
      <c r="AB2" s="11"/>
      <c r="AC2" s="12"/>
      <c r="AD2" s="65" t="s">
        <v>189</v>
      </c>
      <c r="AE2" s="12"/>
      <c r="AF2" s="11"/>
    </row>
    <row r="3" spans="1:32" x14ac:dyDescent="0.15">
      <c r="A3" s="1" t="s">
        <v>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15">
      <c r="A4" s="11" t="s">
        <v>7</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x14ac:dyDescent="0.15">
      <c r="A5" s="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x14ac:dyDescent="0.15">
      <c r="A6" s="1"/>
      <c r="B6" s="11"/>
      <c r="C6" s="11"/>
      <c r="D6" s="11"/>
      <c r="E6" s="11"/>
      <c r="F6" s="11"/>
      <c r="G6" s="11"/>
      <c r="H6" s="11"/>
      <c r="I6" s="11"/>
      <c r="J6" s="11"/>
      <c r="K6" s="11"/>
      <c r="L6" s="11"/>
      <c r="M6" s="11"/>
      <c r="N6" s="11"/>
      <c r="O6" s="11"/>
      <c r="P6" s="11"/>
      <c r="Q6" s="11"/>
      <c r="R6" s="11"/>
      <c r="S6" s="13"/>
      <c r="T6" s="13"/>
      <c r="U6" s="13"/>
      <c r="V6" s="14" t="s">
        <v>0</v>
      </c>
      <c r="W6" s="477"/>
      <c r="X6" s="477"/>
      <c r="Y6" s="477"/>
      <c r="Z6" s="477"/>
      <c r="AA6" s="477"/>
      <c r="AB6" s="477"/>
      <c r="AC6" s="477"/>
      <c r="AD6" s="477"/>
      <c r="AE6" s="477"/>
      <c r="AF6" s="477"/>
    </row>
    <row r="7" spans="1:32" x14ac:dyDescent="0.15">
      <c r="A7" s="1"/>
      <c r="B7" s="11"/>
      <c r="C7" s="11"/>
      <c r="D7" s="11"/>
      <c r="E7" s="11"/>
      <c r="F7" s="11"/>
      <c r="G7" s="11"/>
      <c r="H7" s="11"/>
      <c r="I7" s="11"/>
      <c r="J7" s="11"/>
      <c r="K7" s="11"/>
      <c r="L7" s="11"/>
      <c r="M7" s="11"/>
      <c r="N7" s="11"/>
      <c r="O7" s="11"/>
      <c r="P7" s="11"/>
      <c r="Q7" s="11"/>
      <c r="R7" s="11"/>
      <c r="S7" s="15"/>
      <c r="T7" s="15"/>
      <c r="U7" s="15"/>
      <c r="V7" s="14" t="s">
        <v>8</v>
      </c>
      <c r="W7" s="478"/>
      <c r="X7" s="478"/>
      <c r="Y7" s="478"/>
      <c r="Z7" s="478"/>
      <c r="AA7" s="478"/>
      <c r="AB7" s="478"/>
      <c r="AC7" s="478"/>
      <c r="AD7" s="478"/>
      <c r="AE7" s="478"/>
      <c r="AF7" s="478"/>
    </row>
    <row r="8" spans="1:32" x14ac:dyDescent="0.15">
      <c r="A8" s="11"/>
      <c r="B8" s="11"/>
      <c r="C8" s="11"/>
      <c r="D8" s="11"/>
      <c r="E8" s="11"/>
      <c r="F8" s="11"/>
      <c r="G8" s="11"/>
      <c r="H8" s="11"/>
      <c r="I8" s="11"/>
      <c r="J8" s="11"/>
      <c r="K8" s="11"/>
      <c r="L8" s="11"/>
      <c r="M8" s="11"/>
      <c r="N8" s="11"/>
      <c r="O8" s="11"/>
      <c r="P8" s="11"/>
      <c r="Q8" s="11"/>
      <c r="R8" s="11"/>
      <c r="S8" s="15"/>
      <c r="T8" s="15"/>
      <c r="U8" s="15"/>
      <c r="V8" s="14" t="s">
        <v>9</v>
      </c>
      <c r="W8" s="478"/>
      <c r="X8" s="478"/>
      <c r="Y8" s="478"/>
      <c r="Z8" s="478"/>
      <c r="AA8" s="478"/>
      <c r="AB8" s="478"/>
      <c r="AC8" s="478"/>
      <c r="AD8" s="478"/>
      <c r="AE8" s="478"/>
      <c r="AF8" s="478"/>
    </row>
    <row r="9" spans="1:32" x14ac:dyDescent="0.15">
      <c r="A9" s="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x14ac:dyDescent="0.15">
      <c r="A10" s="451" t="s">
        <v>190</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row>
    <row r="12" spans="1:32" x14ac:dyDescent="0.15">
      <c r="A12" s="3" t="s">
        <v>11</v>
      </c>
    </row>
    <row r="13" spans="1:32" x14ac:dyDescent="0.15">
      <c r="A13" s="4"/>
      <c r="B13" s="4"/>
      <c r="C13" s="4"/>
      <c r="D13" s="4"/>
      <c r="E13" s="4"/>
      <c r="F13" s="4"/>
      <c r="G13" s="4"/>
      <c r="H13" s="4"/>
      <c r="I13" s="4"/>
      <c r="J13" s="4"/>
      <c r="K13" s="4"/>
      <c r="L13" s="4"/>
      <c r="M13" s="4"/>
      <c r="N13" s="4"/>
      <c r="O13" s="4"/>
      <c r="P13" s="4"/>
      <c r="Q13" s="4"/>
      <c r="R13" s="4"/>
      <c r="S13" s="4"/>
      <c r="T13" s="4"/>
      <c r="U13" s="4"/>
      <c r="V13" s="4"/>
      <c r="W13" s="4"/>
      <c r="X13" s="4"/>
      <c r="Y13" s="4" t="s">
        <v>3</v>
      </c>
      <c r="Z13" s="4"/>
      <c r="AA13" s="4"/>
      <c r="AB13" s="4"/>
      <c r="AC13" s="4"/>
      <c r="AD13" s="4"/>
      <c r="AE13" s="4"/>
      <c r="AF13" s="4"/>
    </row>
    <row r="14" spans="1:32" x14ac:dyDescent="0.15">
      <c r="A14" s="254" t="s">
        <v>12</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row>
    <row r="15" spans="1:32" x14ac:dyDescent="0.1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row>
    <row r="16" spans="1:32" s="98" customFormat="1" ht="23.25" customHeight="1" x14ac:dyDescent="0.15">
      <c r="A16" s="41" t="s">
        <v>18</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row>
    <row r="17" spans="1:32" ht="15.75" customHeight="1" x14ac:dyDescent="0.15">
      <c r="A17" s="445" t="s">
        <v>19</v>
      </c>
      <c r="B17" s="445"/>
      <c r="C17" s="445"/>
      <c r="D17" s="445"/>
      <c r="E17" s="445"/>
      <c r="F17" s="445"/>
      <c r="G17" s="445"/>
      <c r="H17" s="445"/>
      <c r="I17" s="445"/>
      <c r="J17" s="465"/>
      <c r="K17" s="466"/>
      <c r="L17" s="466"/>
      <c r="M17" s="466"/>
      <c r="N17" s="169" t="s">
        <v>4</v>
      </c>
      <c r="O17" s="466"/>
      <c r="P17" s="466"/>
      <c r="Q17" s="169" t="s">
        <v>16</v>
      </c>
      <c r="R17" s="55"/>
      <c r="S17" s="55" t="s">
        <v>20</v>
      </c>
      <c r="T17" s="16"/>
      <c r="U17" s="16"/>
      <c r="V17" s="466"/>
      <c r="W17" s="466"/>
      <c r="X17" s="466"/>
      <c r="Y17" s="466"/>
      <c r="Z17" s="169" t="s">
        <v>4</v>
      </c>
      <c r="AA17" s="466"/>
      <c r="AB17" s="466"/>
      <c r="AC17" s="169" t="s">
        <v>16</v>
      </c>
      <c r="AD17" s="438"/>
      <c r="AE17" s="438"/>
      <c r="AF17" s="17"/>
    </row>
    <row r="18" spans="1:32" ht="15.75" customHeight="1" x14ac:dyDescent="0.15">
      <c r="A18" s="439" t="s">
        <v>13</v>
      </c>
      <c r="B18" s="440"/>
      <c r="C18" s="440"/>
      <c r="D18" s="440"/>
      <c r="E18" s="440"/>
      <c r="F18" s="440"/>
      <c r="G18" s="440"/>
      <c r="H18" s="440"/>
      <c r="I18" s="441"/>
      <c r="J18" s="479"/>
      <c r="K18" s="480"/>
      <c r="L18" s="480"/>
      <c r="M18" s="480"/>
      <c r="N18" s="480"/>
      <c r="O18" s="480"/>
      <c r="P18" s="480"/>
      <c r="Q18" s="480"/>
      <c r="R18" s="480"/>
      <c r="S18" s="480"/>
      <c r="T18" s="480"/>
      <c r="U18" s="480"/>
      <c r="V18" s="480"/>
      <c r="W18" s="480"/>
      <c r="X18" s="480"/>
      <c r="Y18" s="480"/>
      <c r="Z18" s="480"/>
      <c r="AA18" s="480"/>
      <c r="AB18" s="480"/>
      <c r="AC18" s="480"/>
      <c r="AD18" s="480"/>
      <c r="AE18" s="480"/>
      <c r="AF18" s="481"/>
    </row>
    <row r="19" spans="1:32" ht="15.75" customHeight="1" x14ac:dyDescent="0.15">
      <c r="A19" s="445" t="s">
        <v>14</v>
      </c>
      <c r="B19" s="445"/>
      <c r="C19" s="445"/>
      <c r="D19" s="445"/>
      <c r="E19" s="445"/>
      <c r="F19" s="445"/>
      <c r="G19" s="445"/>
      <c r="H19" s="445"/>
      <c r="I19" s="445"/>
      <c r="J19" s="465"/>
      <c r="K19" s="466"/>
      <c r="L19" s="466"/>
      <c r="M19" s="466"/>
      <c r="N19" s="466"/>
      <c r="O19" s="466"/>
      <c r="P19" s="466"/>
      <c r="Q19" s="466"/>
      <c r="R19" s="466"/>
      <c r="S19" s="466"/>
      <c r="T19" s="466"/>
      <c r="U19" s="482"/>
      <c r="V19" s="445" t="s">
        <v>15</v>
      </c>
      <c r="W19" s="445"/>
      <c r="X19" s="445"/>
      <c r="Y19" s="479"/>
      <c r="Z19" s="480"/>
      <c r="AA19" s="480"/>
      <c r="AB19" s="480"/>
      <c r="AC19" s="480"/>
      <c r="AD19" s="480"/>
      <c r="AE19" s="480"/>
      <c r="AF19" s="481"/>
    </row>
    <row r="20" spans="1:32" x14ac:dyDescent="0.15">
      <c r="A20" s="5"/>
      <c r="E20" s="5"/>
      <c r="F20" s="5"/>
    </row>
    <row r="21" spans="1:32" s="98" customFormat="1" ht="23.25" customHeight="1" x14ac:dyDescent="0.15">
      <c r="A21" s="41" t="s">
        <v>219</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row>
    <row r="22" spans="1:32" x14ac:dyDescent="0.15">
      <c r="A22" s="255" t="s">
        <v>29</v>
      </c>
      <c r="B22" s="256"/>
      <c r="C22" s="257"/>
      <c r="D22" s="255" t="s">
        <v>30</v>
      </c>
      <c r="E22" s="256"/>
      <c r="F22" s="257"/>
      <c r="G22" s="255" t="s">
        <v>31</v>
      </c>
      <c r="H22" s="256"/>
      <c r="I22" s="256"/>
      <c r="J22" s="256"/>
      <c r="K22" s="256"/>
      <c r="L22" s="257"/>
      <c r="M22" s="215" t="s">
        <v>32</v>
      </c>
      <c r="N22" s="216"/>
      <c r="O22" s="217"/>
      <c r="P22" s="215" t="s">
        <v>66</v>
      </c>
      <c r="Q22" s="216"/>
      <c r="R22" s="216"/>
      <c r="S22" s="216"/>
      <c r="T22" s="217"/>
      <c r="U22" s="255" t="s">
        <v>33</v>
      </c>
      <c r="V22" s="256"/>
      <c r="W22" s="256"/>
      <c r="X22" s="256"/>
      <c r="Y22" s="256"/>
      <c r="Z22" s="256"/>
      <c r="AA22" s="6"/>
      <c r="AB22" s="6"/>
      <c r="AC22" s="6"/>
      <c r="AD22" s="6"/>
      <c r="AE22" s="6"/>
      <c r="AF22" s="7"/>
    </row>
    <row r="23" spans="1:32" ht="15.75" customHeight="1" x14ac:dyDescent="0.15">
      <c r="A23" s="428" t="s">
        <v>258</v>
      </c>
      <c r="B23" s="429"/>
      <c r="C23" s="430"/>
      <c r="D23" s="136">
        <v>1</v>
      </c>
      <c r="E23" s="192" t="s">
        <v>22</v>
      </c>
      <c r="F23" s="193"/>
      <c r="G23" s="192">
        <v>2022</v>
      </c>
      <c r="H23" s="382"/>
      <c r="I23" s="193"/>
      <c r="J23" s="56" t="s">
        <v>4</v>
      </c>
      <c r="K23" s="137"/>
      <c r="L23" s="56" t="s">
        <v>21</v>
      </c>
      <c r="M23" s="467"/>
      <c r="N23" s="467"/>
      <c r="O23" s="467"/>
      <c r="P23" s="468"/>
      <c r="Q23" s="469"/>
      <c r="R23" s="469"/>
      <c r="S23" s="469"/>
      <c r="T23" s="470"/>
      <c r="U23" s="471"/>
      <c r="V23" s="472"/>
      <c r="W23" s="472"/>
      <c r="X23" s="472"/>
      <c r="Y23" s="472"/>
      <c r="Z23" s="472"/>
      <c r="AA23" s="18" t="s">
        <v>17</v>
      </c>
      <c r="AB23" s="189" t="str">
        <f>IF(M23="支給",U23*1,IF(M23="返納",U23*-1,""))</f>
        <v/>
      </c>
      <c r="AC23" s="190"/>
      <c r="AD23" s="190"/>
      <c r="AE23" s="191"/>
      <c r="AF23" s="18" t="s">
        <v>17</v>
      </c>
    </row>
    <row r="24" spans="1:32" ht="15.75" customHeight="1" x14ac:dyDescent="0.15">
      <c r="A24" s="431"/>
      <c r="B24" s="432"/>
      <c r="C24" s="433"/>
      <c r="D24" s="171"/>
      <c r="E24" s="192" t="s">
        <v>22</v>
      </c>
      <c r="F24" s="193"/>
      <c r="G24" s="473"/>
      <c r="H24" s="474"/>
      <c r="I24" s="475"/>
      <c r="J24" s="56" t="s">
        <v>4</v>
      </c>
      <c r="K24" s="137"/>
      <c r="L24" s="56" t="s">
        <v>21</v>
      </c>
      <c r="M24" s="476"/>
      <c r="N24" s="476"/>
      <c r="O24" s="476"/>
      <c r="P24" s="468"/>
      <c r="Q24" s="469"/>
      <c r="R24" s="469"/>
      <c r="S24" s="469"/>
      <c r="T24" s="470"/>
      <c r="U24" s="471"/>
      <c r="V24" s="472"/>
      <c r="W24" s="472"/>
      <c r="X24" s="472"/>
      <c r="Y24" s="472"/>
      <c r="Z24" s="472"/>
      <c r="AA24" s="18" t="s">
        <v>17</v>
      </c>
      <c r="AB24" s="189" t="str">
        <f t="shared" ref="AB24:AB28" si="0">IF(M24="支給",U24*1,IF(M24="返納",U24*-1,""))</f>
        <v/>
      </c>
      <c r="AC24" s="190"/>
      <c r="AD24" s="190"/>
      <c r="AE24" s="191"/>
      <c r="AF24" s="18" t="s">
        <v>17</v>
      </c>
    </row>
    <row r="25" spans="1:32" ht="15.75" customHeight="1" x14ac:dyDescent="0.15">
      <c r="A25" s="431"/>
      <c r="B25" s="432"/>
      <c r="C25" s="433"/>
      <c r="D25" s="171"/>
      <c r="E25" s="192" t="s">
        <v>22</v>
      </c>
      <c r="F25" s="193"/>
      <c r="G25" s="473"/>
      <c r="H25" s="474"/>
      <c r="I25" s="475"/>
      <c r="J25" s="56" t="s">
        <v>4</v>
      </c>
      <c r="K25" s="137"/>
      <c r="L25" s="56" t="s">
        <v>21</v>
      </c>
      <c r="M25" s="476"/>
      <c r="N25" s="476"/>
      <c r="O25" s="476"/>
      <c r="P25" s="468"/>
      <c r="Q25" s="469"/>
      <c r="R25" s="469"/>
      <c r="S25" s="469"/>
      <c r="T25" s="470"/>
      <c r="U25" s="471"/>
      <c r="V25" s="472"/>
      <c r="W25" s="472"/>
      <c r="X25" s="472"/>
      <c r="Y25" s="472"/>
      <c r="Z25" s="472"/>
      <c r="AA25" s="18" t="s">
        <v>17</v>
      </c>
      <c r="AB25" s="189" t="str">
        <f t="shared" si="0"/>
        <v/>
      </c>
      <c r="AC25" s="190"/>
      <c r="AD25" s="190"/>
      <c r="AE25" s="191"/>
      <c r="AF25" s="18" t="s">
        <v>17</v>
      </c>
    </row>
    <row r="26" spans="1:32" ht="15.75" customHeight="1" x14ac:dyDescent="0.15">
      <c r="A26" s="431"/>
      <c r="B26" s="432"/>
      <c r="C26" s="433"/>
      <c r="D26" s="171"/>
      <c r="E26" s="192" t="s">
        <v>22</v>
      </c>
      <c r="F26" s="193"/>
      <c r="G26" s="473"/>
      <c r="H26" s="474"/>
      <c r="I26" s="475"/>
      <c r="J26" s="56" t="s">
        <v>4</v>
      </c>
      <c r="K26" s="137"/>
      <c r="L26" s="56" t="s">
        <v>21</v>
      </c>
      <c r="M26" s="476"/>
      <c r="N26" s="476"/>
      <c r="O26" s="476"/>
      <c r="P26" s="468"/>
      <c r="Q26" s="469"/>
      <c r="R26" s="469"/>
      <c r="S26" s="469"/>
      <c r="T26" s="470"/>
      <c r="U26" s="471"/>
      <c r="V26" s="472"/>
      <c r="W26" s="472"/>
      <c r="X26" s="472"/>
      <c r="Y26" s="472"/>
      <c r="Z26" s="472"/>
      <c r="AA26" s="18" t="s">
        <v>17</v>
      </c>
      <c r="AB26" s="189" t="str">
        <f t="shared" si="0"/>
        <v/>
      </c>
      <c r="AC26" s="190"/>
      <c r="AD26" s="190"/>
      <c r="AE26" s="191"/>
      <c r="AF26" s="18" t="s">
        <v>17</v>
      </c>
    </row>
    <row r="27" spans="1:32" ht="15.75" customHeight="1" x14ac:dyDescent="0.15">
      <c r="A27" s="431"/>
      <c r="B27" s="432"/>
      <c r="C27" s="433"/>
      <c r="D27" s="171"/>
      <c r="E27" s="192" t="s">
        <v>22</v>
      </c>
      <c r="F27" s="193"/>
      <c r="G27" s="473"/>
      <c r="H27" s="474"/>
      <c r="I27" s="475"/>
      <c r="J27" s="56" t="s">
        <v>4</v>
      </c>
      <c r="K27" s="137"/>
      <c r="L27" s="56" t="s">
        <v>21</v>
      </c>
      <c r="M27" s="476"/>
      <c r="N27" s="476"/>
      <c r="O27" s="476"/>
      <c r="P27" s="468"/>
      <c r="Q27" s="469"/>
      <c r="R27" s="469"/>
      <c r="S27" s="469"/>
      <c r="T27" s="470"/>
      <c r="U27" s="471"/>
      <c r="V27" s="472"/>
      <c r="W27" s="472"/>
      <c r="X27" s="472"/>
      <c r="Y27" s="472"/>
      <c r="Z27" s="472"/>
      <c r="AA27" s="18" t="s">
        <v>17</v>
      </c>
      <c r="AB27" s="189" t="str">
        <f t="shared" si="0"/>
        <v/>
      </c>
      <c r="AC27" s="190"/>
      <c r="AD27" s="190"/>
      <c r="AE27" s="191"/>
      <c r="AF27" s="18" t="s">
        <v>17</v>
      </c>
    </row>
    <row r="28" spans="1:32" ht="15.75" customHeight="1" x14ac:dyDescent="0.15">
      <c r="A28" s="434"/>
      <c r="B28" s="435"/>
      <c r="C28" s="436"/>
      <c r="D28" s="171"/>
      <c r="E28" s="192" t="s">
        <v>22</v>
      </c>
      <c r="F28" s="193"/>
      <c r="G28" s="473"/>
      <c r="H28" s="474"/>
      <c r="I28" s="475"/>
      <c r="J28" s="56" t="s">
        <v>4</v>
      </c>
      <c r="K28" s="137"/>
      <c r="L28" s="56" t="s">
        <v>21</v>
      </c>
      <c r="M28" s="476"/>
      <c r="N28" s="476"/>
      <c r="O28" s="476"/>
      <c r="P28" s="468"/>
      <c r="Q28" s="469"/>
      <c r="R28" s="469"/>
      <c r="S28" s="469"/>
      <c r="T28" s="470"/>
      <c r="U28" s="471"/>
      <c r="V28" s="472"/>
      <c r="W28" s="472"/>
      <c r="X28" s="472"/>
      <c r="Y28" s="472"/>
      <c r="Z28" s="472"/>
      <c r="AA28" s="18" t="s">
        <v>17</v>
      </c>
      <c r="AB28" s="189" t="str">
        <f t="shared" si="0"/>
        <v/>
      </c>
      <c r="AC28" s="190"/>
      <c r="AD28" s="190"/>
      <c r="AE28" s="191"/>
      <c r="AF28" s="18" t="s">
        <v>17</v>
      </c>
    </row>
    <row r="29" spans="1:32" ht="15.75" customHeight="1" x14ac:dyDescent="0.15">
      <c r="A29" s="19"/>
      <c r="B29" s="20"/>
      <c r="C29" s="20"/>
      <c r="D29" s="20" t="s">
        <v>25</v>
      </c>
      <c r="E29" s="20"/>
      <c r="F29" s="20"/>
      <c r="G29" s="20" t="s">
        <v>23</v>
      </c>
      <c r="H29" s="20" t="s">
        <v>27</v>
      </c>
      <c r="I29" s="20"/>
      <c r="J29" s="20"/>
      <c r="K29" s="20"/>
      <c r="L29" s="20"/>
      <c r="M29" s="20" t="s">
        <v>24</v>
      </c>
      <c r="N29" s="20"/>
      <c r="O29" s="20"/>
      <c r="P29" s="20"/>
      <c r="Q29" s="20"/>
      <c r="R29" s="20"/>
      <c r="S29" s="20"/>
      <c r="T29" s="20"/>
      <c r="U29" s="20"/>
      <c r="V29" s="20"/>
      <c r="W29" s="20"/>
      <c r="X29" s="20"/>
      <c r="Y29" s="20"/>
      <c r="Z29" s="20"/>
      <c r="AA29" s="21"/>
      <c r="AB29" s="189">
        <f ca="1">SUMIF(P23:T28,H29,AB23:AE28)</f>
        <v>0</v>
      </c>
      <c r="AC29" s="190"/>
      <c r="AD29" s="190"/>
      <c r="AE29" s="191"/>
      <c r="AF29" s="18" t="s">
        <v>17</v>
      </c>
    </row>
    <row r="30" spans="1:32" ht="15.75" customHeight="1" x14ac:dyDescent="0.15">
      <c r="A30" s="19"/>
      <c r="B30" s="20"/>
      <c r="C30" s="20"/>
      <c r="D30" s="20" t="s">
        <v>26</v>
      </c>
      <c r="E30" s="20"/>
      <c r="F30" s="20"/>
      <c r="G30" s="20" t="s">
        <v>23</v>
      </c>
      <c r="H30" s="20" t="s">
        <v>194</v>
      </c>
      <c r="I30" s="20"/>
      <c r="J30" s="20"/>
      <c r="K30" s="20"/>
      <c r="L30" s="20"/>
      <c r="M30" s="20" t="s">
        <v>24</v>
      </c>
      <c r="N30" s="20"/>
      <c r="O30" s="20"/>
      <c r="P30" s="20"/>
      <c r="Q30" s="20"/>
      <c r="R30" s="20"/>
      <c r="S30" s="20"/>
      <c r="T30" s="20"/>
      <c r="U30" s="20"/>
      <c r="V30" s="20"/>
      <c r="W30" s="20"/>
      <c r="X30" s="20"/>
      <c r="Y30" s="20"/>
      <c r="Z30" s="20"/>
      <c r="AA30" s="21"/>
      <c r="AB30" s="189">
        <f ca="1">SUMIF(P23:T28,H30,AB23:AE28)+SUMIF(P23:T28,"",AB23:AE28)</f>
        <v>0</v>
      </c>
      <c r="AC30" s="190"/>
      <c r="AD30" s="190"/>
      <c r="AE30" s="191"/>
      <c r="AF30" s="18" t="s">
        <v>17</v>
      </c>
    </row>
    <row r="31" spans="1:32" ht="15.75" customHeight="1" x14ac:dyDescent="0.15">
      <c r="A31" s="418" t="s">
        <v>259</v>
      </c>
      <c r="B31" s="419"/>
      <c r="C31" s="420"/>
      <c r="D31" s="136">
        <v>1</v>
      </c>
      <c r="E31" s="192" t="s">
        <v>22</v>
      </c>
      <c r="F31" s="193"/>
      <c r="G31" s="483"/>
      <c r="H31" s="484"/>
      <c r="I31" s="485"/>
      <c r="J31" s="56" t="s">
        <v>4</v>
      </c>
      <c r="K31" s="137"/>
      <c r="L31" s="56" t="s">
        <v>21</v>
      </c>
      <c r="M31" s="476"/>
      <c r="N31" s="476"/>
      <c r="O31" s="476"/>
      <c r="P31" s="486"/>
      <c r="Q31" s="486"/>
      <c r="R31" s="486"/>
      <c r="S31" s="486"/>
      <c r="T31" s="486"/>
      <c r="U31" s="471"/>
      <c r="V31" s="472"/>
      <c r="W31" s="472"/>
      <c r="X31" s="472"/>
      <c r="Y31" s="472"/>
      <c r="Z31" s="472"/>
      <c r="AA31" s="18" t="s">
        <v>17</v>
      </c>
      <c r="AB31" s="189" t="str">
        <f t="shared" ref="AB31:AB34" si="1">IF(M31="支給",U31*1,IF(M31="返納",U31*-1,""))</f>
        <v/>
      </c>
      <c r="AC31" s="190"/>
      <c r="AD31" s="190"/>
      <c r="AE31" s="191"/>
      <c r="AF31" s="18" t="s">
        <v>17</v>
      </c>
    </row>
    <row r="32" spans="1:32" ht="15.75" customHeight="1" x14ac:dyDescent="0.15">
      <c r="A32" s="421"/>
      <c r="B32" s="422"/>
      <c r="C32" s="423"/>
      <c r="D32" s="171"/>
      <c r="E32" s="192" t="s">
        <v>22</v>
      </c>
      <c r="F32" s="193"/>
      <c r="G32" s="483"/>
      <c r="H32" s="484"/>
      <c r="I32" s="485"/>
      <c r="J32" s="56" t="s">
        <v>4</v>
      </c>
      <c r="K32" s="137"/>
      <c r="L32" s="56" t="s">
        <v>21</v>
      </c>
      <c r="M32" s="476"/>
      <c r="N32" s="476"/>
      <c r="O32" s="476"/>
      <c r="P32" s="486"/>
      <c r="Q32" s="486"/>
      <c r="R32" s="486"/>
      <c r="S32" s="486"/>
      <c r="T32" s="486"/>
      <c r="U32" s="471"/>
      <c r="V32" s="472"/>
      <c r="W32" s="472"/>
      <c r="X32" s="472"/>
      <c r="Y32" s="472"/>
      <c r="Z32" s="472"/>
      <c r="AA32" s="18" t="s">
        <v>17</v>
      </c>
      <c r="AB32" s="189" t="str">
        <f t="shared" si="1"/>
        <v/>
      </c>
      <c r="AC32" s="190"/>
      <c r="AD32" s="190"/>
      <c r="AE32" s="191"/>
      <c r="AF32" s="18" t="s">
        <v>17</v>
      </c>
    </row>
    <row r="33" spans="1:32" ht="15.75" customHeight="1" x14ac:dyDescent="0.15">
      <c r="A33" s="421"/>
      <c r="B33" s="422"/>
      <c r="C33" s="423"/>
      <c r="D33" s="171"/>
      <c r="E33" s="192" t="s">
        <v>22</v>
      </c>
      <c r="F33" s="193"/>
      <c r="G33" s="483"/>
      <c r="H33" s="484"/>
      <c r="I33" s="485"/>
      <c r="J33" s="56" t="s">
        <v>4</v>
      </c>
      <c r="K33" s="137"/>
      <c r="L33" s="56" t="s">
        <v>21</v>
      </c>
      <c r="M33" s="476"/>
      <c r="N33" s="476"/>
      <c r="O33" s="476"/>
      <c r="P33" s="486"/>
      <c r="Q33" s="486"/>
      <c r="R33" s="486"/>
      <c r="S33" s="486"/>
      <c r="T33" s="486"/>
      <c r="U33" s="471"/>
      <c r="V33" s="472"/>
      <c r="W33" s="472"/>
      <c r="X33" s="472"/>
      <c r="Y33" s="472"/>
      <c r="Z33" s="472"/>
      <c r="AA33" s="18" t="s">
        <v>17</v>
      </c>
      <c r="AB33" s="189" t="str">
        <f t="shared" si="1"/>
        <v/>
      </c>
      <c r="AC33" s="190"/>
      <c r="AD33" s="190"/>
      <c r="AE33" s="191"/>
      <c r="AF33" s="18" t="s">
        <v>17</v>
      </c>
    </row>
    <row r="34" spans="1:32" ht="15.75" customHeight="1" x14ac:dyDescent="0.15">
      <c r="A34" s="424"/>
      <c r="B34" s="425"/>
      <c r="C34" s="426"/>
      <c r="D34" s="171"/>
      <c r="E34" s="192" t="s">
        <v>22</v>
      </c>
      <c r="F34" s="193"/>
      <c r="G34" s="483"/>
      <c r="H34" s="484"/>
      <c r="I34" s="485"/>
      <c r="J34" s="56" t="s">
        <v>4</v>
      </c>
      <c r="K34" s="137"/>
      <c r="L34" s="56" t="s">
        <v>21</v>
      </c>
      <c r="M34" s="476"/>
      <c r="N34" s="476"/>
      <c r="O34" s="476"/>
      <c r="P34" s="486"/>
      <c r="Q34" s="486"/>
      <c r="R34" s="486"/>
      <c r="S34" s="486"/>
      <c r="T34" s="486"/>
      <c r="U34" s="471"/>
      <c r="V34" s="472"/>
      <c r="W34" s="472"/>
      <c r="X34" s="472"/>
      <c r="Y34" s="472"/>
      <c r="Z34" s="472"/>
      <c r="AA34" s="18" t="s">
        <v>17</v>
      </c>
      <c r="AB34" s="189" t="str">
        <f t="shared" si="1"/>
        <v/>
      </c>
      <c r="AC34" s="190"/>
      <c r="AD34" s="190"/>
      <c r="AE34" s="191"/>
      <c r="AF34" s="18" t="s">
        <v>17</v>
      </c>
    </row>
    <row r="35" spans="1:32" ht="15.75" customHeight="1" thickBot="1" x14ac:dyDescent="0.2">
      <c r="A35" s="19"/>
      <c r="B35" s="20"/>
      <c r="C35" s="20"/>
      <c r="D35" s="20" t="s">
        <v>28</v>
      </c>
      <c r="E35" s="20"/>
      <c r="F35" s="20"/>
      <c r="G35" s="20" t="s">
        <v>23</v>
      </c>
      <c r="H35" s="20" t="s">
        <v>194</v>
      </c>
      <c r="I35" s="20"/>
      <c r="J35" s="20"/>
      <c r="K35" s="20"/>
      <c r="L35" s="20"/>
      <c r="M35" s="20" t="s">
        <v>24</v>
      </c>
      <c r="N35" s="20"/>
      <c r="O35" s="20"/>
      <c r="P35" s="20"/>
      <c r="Q35" s="20"/>
      <c r="R35" s="20"/>
      <c r="S35" s="20"/>
      <c r="T35" s="20"/>
      <c r="U35" s="20"/>
      <c r="V35" s="20"/>
      <c r="W35" s="20"/>
      <c r="X35" s="20"/>
      <c r="Y35" s="20"/>
      <c r="Z35" s="20"/>
      <c r="AA35" s="21"/>
      <c r="AB35" s="404">
        <f>SUM(AB31:AE34)</f>
        <v>0</v>
      </c>
      <c r="AC35" s="405"/>
      <c r="AD35" s="405"/>
      <c r="AE35" s="406"/>
      <c r="AF35" s="22" t="s">
        <v>17</v>
      </c>
    </row>
    <row r="36" spans="1:32" ht="15.75" customHeight="1" thickTop="1" x14ac:dyDescent="0.15">
      <c r="A36" s="23" t="s">
        <v>195</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5"/>
      <c r="AB36" s="407">
        <f ca="1">AB30+AB35</f>
        <v>0</v>
      </c>
      <c r="AC36" s="408"/>
      <c r="AD36" s="408"/>
      <c r="AE36" s="409"/>
      <c r="AF36" s="26" t="s">
        <v>17</v>
      </c>
    </row>
    <row r="37" spans="1:32" ht="15.75" customHeight="1" x14ac:dyDescent="0.15">
      <c r="A37" s="73" t="s">
        <v>196</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5"/>
      <c r="AB37" s="410">
        <v>2500000</v>
      </c>
      <c r="AC37" s="411"/>
      <c r="AD37" s="411"/>
      <c r="AE37" s="412"/>
      <c r="AF37" s="22" t="s">
        <v>17</v>
      </c>
    </row>
    <row r="38" spans="1:32" ht="15.75" customHeight="1" x14ac:dyDescent="0.15">
      <c r="A38" s="245" t="s">
        <v>211</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7"/>
      <c r="AB38" s="413">
        <f ca="1">AB37-AB36</f>
        <v>2500000</v>
      </c>
      <c r="AC38" s="414"/>
      <c r="AD38" s="414"/>
      <c r="AE38" s="415"/>
      <c r="AF38" s="27" t="s">
        <v>17</v>
      </c>
    </row>
    <row r="39" spans="1:32" x14ac:dyDescent="0.15">
      <c r="A39" s="34" t="s">
        <v>212</v>
      </c>
      <c r="B39" s="35"/>
      <c r="C39" s="9"/>
      <c r="D39" s="9"/>
      <c r="E39" s="9"/>
      <c r="F39" s="9"/>
      <c r="G39" s="9"/>
      <c r="H39" s="9"/>
      <c r="I39" s="9"/>
      <c r="J39" s="9"/>
      <c r="K39" s="9"/>
      <c r="L39" s="9"/>
      <c r="M39" s="9"/>
      <c r="N39" s="9"/>
      <c r="O39" s="9"/>
      <c r="P39" s="9"/>
      <c r="Q39" s="9"/>
      <c r="R39" s="9"/>
      <c r="S39" s="9"/>
      <c r="T39" s="9"/>
      <c r="U39" s="9"/>
      <c r="V39" s="9"/>
      <c r="W39" s="9"/>
      <c r="X39" s="9"/>
      <c r="Y39" s="9"/>
      <c r="Z39" s="9"/>
      <c r="AA39" s="9"/>
      <c r="AB39" s="9"/>
      <c r="AC39" s="9"/>
    </row>
    <row r="40" spans="1:32" x14ac:dyDescent="0.15">
      <c r="A40" s="34" t="s">
        <v>213</v>
      </c>
      <c r="B40" s="35"/>
      <c r="C40" s="9"/>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1:32" s="98" customFormat="1" ht="23.25" customHeight="1" x14ac:dyDescent="0.15">
      <c r="A41" s="41" t="s">
        <v>222</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row>
    <row r="42" spans="1:32" x14ac:dyDescent="0.15">
      <c r="A42" s="255" t="s">
        <v>29</v>
      </c>
      <c r="B42" s="256"/>
      <c r="C42" s="257"/>
      <c r="D42" s="255" t="s">
        <v>30</v>
      </c>
      <c r="E42" s="256"/>
      <c r="F42" s="257"/>
      <c r="G42" s="255" t="s">
        <v>31</v>
      </c>
      <c r="H42" s="256"/>
      <c r="I42" s="256"/>
      <c r="J42" s="256"/>
      <c r="K42" s="256"/>
      <c r="L42" s="257"/>
      <c r="M42" s="215" t="s">
        <v>32</v>
      </c>
      <c r="N42" s="216"/>
      <c r="O42" s="217"/>
      <c r="P42" s="215" t="s">
        <v>66</v>
      </c>
      <c r="Q42" s="216"/>
      <c r="R42" s="216"/>
      <c r="S42" s="216"/>
      <c r="T42" s="217"/>
      <c r="U42" s="255" t="s">
        <v>33</v>
      </c>
      <c r="V42" s="256"/>
      <c r="W42" s="256"/>
      <c r="X42" s="256"/>
      <c r="Y42" s="256"/>
      <c r="Z42" s="256"/>
      <c r="AA42" s="6"/>
      <c r="AB42" s="6"/>
      <c r="AC42" s="6"/>
      <c r="AD42" s="6"/>
      <c r="AE42" s="6"/>
      <c r="AF42" s="7"/>
    </row>
    <row r="43" spans="1:32" ht="15.75" customHeight="1" x14ac:dyDescent="0.15">
      <c r="A43" s="258" t="s">
        <v>252</v>
      </c>
      <c r="B43" s="259"/>
      <c r="C43" s="260"/>
      <c r="D43" s="136">
        <v>1</v>
      </c>
      <c r="E43" s="192" t="s">
        <v>22</v>
      </c>
      <c r="F43" s="193"/>
      <c r="G43" s="483"/>
      <c r="H43" s="484"/>
      <c r="I43" s="485"/>
      <c r="J43" s="56" t="s">
        <v>4</v>
      </c>
      <c r="K43" s="137"/>
      <c r="L43" s="56" t="s">
        <v>21</v>
      </c>
      <c r="M43" s="476"/>
      <c r="N43" s="476"/>
      <c r="O43" s="476"/>
      <c r="P43" s="468"/>
      <c r="Q43" s="469"/>
      <c r="R43" s="469"/>
      <c r="S43" s="469"/>
      <c r="T43" s="470"/>
      <c r="U43" s="471"/>
      <c r="V43" s="472"/>
      <c r="W43" s="472"/>
      <c r="X43" s="472"/>
      <c r="Y43" s="472"/>
      <c r="Z43" s="472"/>
      <c r="AA43" s="18" t="s">
        <v>17</v>
      </c>
      <c r="AB43" s="189" t="str">
        <f t="shared" ref="AB43:AB46" si="2">IF(M43="支給",U43*1,IF(M43="返納",U43*-1,""))</f>
        <v/>
      </c>
      <c r="AC43" s="190"/>
      <c r="AD43" s="190"/>
      <c r="AE43" s="191"/>
      <c r="AF43" s="18" t="s">
        <v>17</v>
      </c>
    </row>
    <row r="44" spans="1:32" ht="15.75" customHeight="1" x14ac:dyDescent="0.15">
      <c r="A44" s="261"/>
      <c r="B44" s="262"/>
      <c r="C44" s="263"/>
      <c r="D44" s="171"/>
      <c r="E44" s="192" t="s">
        <v>22</v>
      </c>
      <c r="F44" s="193"/>
      <c r="G44" s="483"/>
      <c r="H44" s="484"/>
      <c r="I44" s="485"/>
      <c r="J44" s="56" t="s">
        <v>4</v>
      </c>
      <c r="K44" s="137"/>
      <c r="L44" s="56" t="s">
        <v>21</v>
      </c>
      <c r="M44" s="476"/>
      <c r="N44" s="476"/>
      <c r="O44" s="476"/>
      <c r="P44" s="468"/>
      <c r="Q44" s="469"/>
      <c r="R44" s="469"/>
      <c r="S44" s="469"/>
      <c r="T44" s="470"/>
      <c r="U44" s="471"/>
      <c r="V44" s="472"/>
      <c r="W44" s="472"/>
      <c r="X44" s="472"/>
      <c r="Y44" s="472"/>
      <c r="Z44" s="472"/>
      <c r="AA44" s="18" t="s">
        <v>17</v>
      </c>
      <c r="AB44" s="189" t="str">
        <f t="shared" si="2"/>
        <v/>
      </c>
      <c r="AC44" s="190"/>
      <c r="AD44" s="190"/>
      <c r="AE44" s="191"/>
      <c r="AF44" s="18" t="s">
        <v>17</v>
      </c>
    </row>
    <row r="45" spans="1:32" ht="15.75" customHeight="1" x14ac:dyDescent="0.15">
      <c r="A45" s="261"/>
      <c r="B45" s="262"/>
      <c r="C45" s="263"/>
      <c r="D45" s="171"/>
      <c r="E45" s="192" t="s">
        <v>22</v>
      </c>
      <c r="F45" s="193"/>
      <c r="G45" s="483"/>
      <c r="H45" s="484"/>
      <c r="I45" s="485"/>
      <c r="J45" s="56" t="s">
        <v>4</v>
      </c>
      <c r="K45" s="137"/>
      <c r="L45" s="56" t="s">
        <v>21</v>
      </c>
      <c r="M45" s="476"/>
      <c r="N45" s="476"/>
      <c r="O45" s="476"/>
      <c r="P45" s="468"/>
      <c r="Q45" s="469"/>
      <c r="R45" s="469"/>
      <c r="S45" s="469"/>
      <c r="T45" s="470"/>
      <c r="U45" s="471"/>
      <c r="V45" s="472"/>
      <c r="W45" s="472"/>
      <c r="X45" s="472"/>
      <c r="Y45" s="472"/>
      <c r="Z45" s="472"/>
      <c r="AA45" s="18" t="s">
        <v>17</v>
      </c>
      <c r="AB45" s="189" t="str">
        <f t="shared" si="2"/>
        <v/>
      </c>
      <c r="AC45" s="190"/>
      <c r="AD45" s="190"/>
      <c r="AE45" s="191"/>
      <c r="AF45" s="18" t="s">
        <v>17</v>
      </c>
    </row>
    <row r="46" spans="1:32" ht="15.75" customHeight="1" x14ac:dyDescent="0.15">
      <c r="A46" s="264"/>
      <c r="B46" s="265"/>
      <c r="C46" s="266"/>
      <c r="D46" s="171"/>
      <c r="E46" s="192" t="s">
        <v>22</v>
      </c>
      <c r="F46" s="193"/>
      <c r="G46" s="483"/>
      <c r="H46" s="484"/>
      <c r="I46" s="485"/>
      <c r="J46" s="56" t="s">
        <v>4</v>
      </c>
      <c r="K46" s="137"/>
      <c r="L46" s="56" t="s">
        <v>21</v>
      </c>
      <c r="M46" s="476"/>
      <c r="N46" s="476"/>
      <c r="O46" s="476"/>
      <c r="P46" s="468"/>
      <c r="Q46" s="469"/>
      <c r="R46" s="469"/>
      <c r="S46" s="469"/>
      <c r="T46" s="470"/>
      <c r="U46" s="471"/>
      <c r="V46" s="472"/>
      <c r="W46" s="472"/>
      <c r="X46" s="472"/>
      <c r="Y46" s="472"/>
      <c r="Z46" s="472"/>
      <c r="AA46" s="18" t="s">
        <v>17</v>
      </c>
      <c r="AB46" s="189" t="str">
        <f t="shared" si="2"/>
        <v/>
      </c>
      <c r="AC46" s="190"/>
      <c r="AD46" s="190"/>
      <c r="AE46" s="191"/>
      <c r="AF46" s="18" t="s">
        <v>17</v>
      </c>
    </row>
    <row r="47" spans="1:32" ht="15.75" customHeight="1" x14ac:dyDescent="0.15">
      <c r="A47" s="19"/>
      <c r="B47" s="20"/>
      <c r="C47" s="20"/>
      <c r="D47" s="20" t="s">
        <v>44</v>
      </c>
      <c r="E47" s="20"/>
      <c r="F47" s="20"/>
      <c r="G47" s="20" t="s">
        <v>23</v>
      </c>
      <c r="H47" s="20" t="s">
        <v>223</v>
      </c>
      <c r="I47" s="20"/>
      <c r="J47" s="20"/>
      <c r="K47" s="20"/>
      <c r="L47" s="20"/>
      <c r="M47" s="20" t="s">
        <v>24</v>
      </c>
      <c r="N47" s="20"/>
      <c r="O47" s="20"/>
      <c r="P47" s="20"/>
      <c r="Q47" s="20"/>
      <c r="R47" s="20"/>
      <c r="S47" s="20"/>
      <c r="T47" s="20"/>
      <c r="U47" s="20"/>
      <c r="V47" s="20"/>
      <c r="W47" s="20"/>
      <c r="X47" s="20"/>
      <c r="Y47" s="20"/>
      <c r="Z47" s="20"/>
      <c r="AA47" s="21"/>
      <c r="AB47" s="189">
        <f ca="1">SUMIF(P43:T46,H47,AB43:AE47)+SUMIF(P43:T46,"",AB43:AE46)</f>
        <v>0</v>
      </c>
      <c r="AC47" s="190"/>
      <c r="AD47" s="190"/>
      <c r="AE47" s="191"/>
      <c r="AF47" s="22" t="s">
        <v>17</v>
      </c>
    </row>
    <row r="48" spans="1:32" x14ac:dyDescent="0.15">
      <c r="A48" s="8"/>
      <c r="C48" s="9"/>
      <c r="D48" s="9"/>
      <c r="E48" s="9"/>
      <c r="F48" s="9"/>
      <c r="G48" s="9"/>
      <c r="H48" s="9"/>
      <c r="I48" s="9"/>
      <c r="J48" s="9"/>
      <c r="K48" s="9"/>
      <c r="L48" s="9"/>
      <c r="M48" s="9"/>
      <c r="N48" s="9"/>
      <c r="O48" s="9"/>
      <c r="P48" s="9"/>
      <c r="Q48" s="9"/>
      <c r="R48" s="9"/>
      <c r="S48" s="9"/>
      <c r="T48" s="9"/>
      <c r="U48" s="9"/>
      <c r="V48" s="9"/>
      <c r="W48" s="9"/>
      <c r="X48" s="9"/>
      <c r="Y48" s="9"/>
      <c r="Z48" s="9"/>
      <c r="AA48" s="9"/>
      <c r="AB48" s="9"/>
      <c r="AC48" s="9"/>
    </row>
    <row r="49" spans="1:33" s="98" customFormat="1" ht="23.25" customHeight="1" x14ac:dyDescent="0.15">
      <c r="A49" s="41" t="s">
        <v>214</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row>
    <row r="50" spans="1:33" s="98" customFormat="1" ht="18.75" customHeight="1" x14ac:dyDescent="0.15">
      <c r="A50" s="57" t="s">
        <v>197</v>
      </c>
      <c r="B50" s="58"/>
      <c r="C50" s="58"/>
      <c r="D50" s="58"/>
      <c r="E50" s="58"/>
      <c r="F50" s="58"/>
      <c r="G50" s="58"/>
      <c r="H50" s="58"/>
      <c r="I50" s="58"/>
      <c r="J50" s="58"/>
      <c r="K50" s="58"/>
      <c r="L50" s="58"/>
      <c r="M50" s="58"/>
      <c r="N50" s="58"/>
      <c r="O50" s="58"/>
      <c r="P50" s="490"/>
      <c r="Q50" s="490"/>
      <c r="R50" s="490"/>
      <c r="S50" s="71" t="s">
        <v>176</v>
      </c>
      <c r="T50" s="58"/>
      <c r="U50" s="58"/>
      <c r="V50" s="58"/>
      <c r="W50" s="58"/>
      <c r="X50" s="58"/>
      <c r="Y50" s="58"/>
      <c r="Z50" s="58"/>
      <c r="AA50" s="58"/>
      <c r="AB50" s="58"/>
      <c r="AC50" s="58"/>
      <c r="AD50" s="58"/>
      <c r="AE50" s="58"/>
      <c r="AF50" s="143"/>
    </row>
    <row r="51" spans="1:33" ht="14.25" customHeight="1" x14ac:dyDescent="0.15">
      <c r="A51" s="54" t="s">
        <v>265</v>
      </c>
      <c r="B51" s="6"/>
      <c r="C51" s="6"/>
      <c r="D51" s="6"/>
      <c r="E51" s="6"/>
      <c r="F51" s="6"/>
      <c r="G51" s="6"/>
      <c r="H51" s="6"/>
      <c r="I51" s="6"/>
      <c r="J51" s="6"/>
      <c r="K51" s="6"/>
      <c r="L51" s="6"/>
      <c r="M51" s="6"/>
      <c r="N51" s="6"/>
      <c r="O51" s="6"/>
      <c r="P51" s="6"/>
      <c r="Q51" s="6"/>
      <c r="R51" s="7"/>
      <c r="S51" s="180" t="s">
        <v>266</v>
      </c>
      <c r="T51" s="181"/>
      <c r="U51" s="181"/>
      <c r="V51" s="181"/>
      <c r="W51" s="181"/>
      <c r="X51" s="181"/>
      <c r="Y51" s="181"/>
      <c r="Z51" s="181"/>
      <c r="AA51" s="181"/>
      <c r="AB51" s="181"/>
      <c r="AC51" s="181"/>
      <c r="AD51" s="181"/>
      <c r="AE51" s="181"/>
      <c r="AF51" s="181"/>
    </row>
    <row r="52" spans="1:33" ht="41.65" customHeight="1" x14ac:dyDescent="0.15">
      <c r="A52" s="473"/>
      <c r="B52" s="474"/>
      <c r="C52" s="474"/>
      <c r="D52" s="59" t="s">
        <v>4</v>
      </c>
      <c r="E52" s="28"/>
      <c r="F52" s="59" t="s">
        <v>21</v>
      </c>
      <c r="G52" s="32" t="s">
        <v>35</v>
      </c>
      <c r="H52" s="474"/>
      <c r="I52" s="474"/>
      <c r="J52" s="474"/>
      <c r="K52" s="59" t="s">
        <v>4</v>
      </c>
      <c r="L52" s="28"/>
      <c r="M52" s="59" t="s">
        <v>21</v>
      </c>
      <c r="N52" s="32" t="s">
        <v>23</v>
      </c>
      <c r="O52" s="29" t="str">
        <f>IF(E52="","",IF(L52="","",IF(AG52&gt;12,12,IF(P50&lt;&gt;"はい",12,AG52))))</f>
        <v/>
      </c>
      <c r="P52" s="164" t="s">
        <v>37</v>
      </c>
      <c r="Q52" s="164" t="s">
        <v>38</v>
      </c>
      <c r="R52" s="164" t="s">
        <v>24</v>
      </c>
      <c r="S52" s="182"/>
      <c r="T52" s="183"/>
      <c r="U52" s="183"/>
      <c r="V52" s="183"/>
      <c r="W52" s="183"/>
      <c r="X52" s="183"/>
      <c r="Y52" s="183"/>
      <c r="Z52" s="183"/>
      <c r="AA52" s="183"/>
      <c r="AB52" s="183"/>
      <c r="AC52" s="183"/>
      <c r="AD52" s="183"/>
      <c r="AE52" s="183"/>
      <c r="AF52" s="183"/>
      <c r="AG52" s="145">
        <f>(H52-A52-1)*12+(12-E52+1)+L52</f>
        <v>1</v>
      </c>
    </row>
    <row r="53" spans="1:33" s="4" customFormat="1" ht="14.25" customHeight="1" x14ac:dyDescent="0.15">
      <c r="A53" s="112" t="s">
        <v>40</v>
      </c>
      <c r="B53" s="113"/>
      <c r="C53" s="54" t="s">
        <v>41</v>
      </c>
      <c r="D53" s="32"/>
      <c r="E53" s="32"/>
      <c r="F53" s="32"/>
      <c r="G53" s="32"/>
      <c r="H53" s="32"/>
      <c r="I53" s="32"/>
      <c r="J53" s="32"/>
      <c r="K53" s="32"/>
      <c r="L53" s="32"/>
      <c r="M53" s="32"/>
      <c r="N53" s="32" t="s">
        <v>23</v>
      </c>
      <c r="O53" s="124"/>
      <c r="P53" s="32" t="s">
        <v>37</v>
      </c>
      <c r="Q53" s="32" t="s">
        <v>38</v>
      </c>
      <c r="R53" s="32" t="s">
        <v>24</v>
      </c>
      <c r="S53" s="386" t="s">
        <v>57</v>
      </c>
      <c r="T53" s="387"/>
      <c r="U53" s="387"/>
      <c r="V53" s="387"/>
      <c r="W53" s="387"/>
      <c r="X53" s="387"/>
      <c r="Y53" s="387"/>
      <c r="Z53" s="387"/>
      <c r="AA53" s="387"/>
      <c r="AB53" s="387"/>
      <c r="AC53" s="387"/>
      <c r="AD53" s="387"/>
      <c r="AE53" s="387"/>
      <c r="AF53" s="388"/>
    </row>
    <row r="54" spans="1:33" s="4" customFormat="1" ht="14.25" customHeight="1" x14ac:dyDescent="0.15">
      <c r="A54" s="125"/>
      <c r="B54" s="105"/>
      <c r="C54" s="54" t="s">
        <v>199</v>
      </c>
      <c r="D54" s="32"/>
      <c r="E54" s="32"/>
      <c r="F54" s="32"/>
      <c r="G54" s="32"/>
      <c r="H54" s="32"/>
      <c r="I54" s="32"/>
      <c r="J54" s="32"/>
      <c r="K54" s="32"/>
      <c r="L54" s="32"/>
      <c r="M54" s="32"/>
      <c r="N54" s="32" t="s">
        <v>23</v>
      </c>
      <c r="O54" s="162" t="e">
        <f>O52-O53</f>
        <v>#VALUE!</v>
      </c>
      <c r="P54" s="32" t="s">
        <v>37</v>
      </c>
      <c r="Q54" s="32" t="s">
        <v>38</v>
      </c>
      <c r="R54" s="32" t="s">
        <v>24</v>
      </c>
      <c r="S54" s="389"/>
      <c r="T54" s="390"/>
      <c r="U54" s="390"/>
      <c r="V54" s="390"/>
      <c r="W54" s="390"/>
      <c r="X54" s="390"/>
      <c r="Y54" s="390"/>
      <c r="Z54" s="390"/>
      <c r="AA54" s="390"/>
      <c r="AB54" s="390"/>
      <c r="AC54" s="390"/>
      <c r="AD54" s="390"/>
      <c r="AE54" s="390"/>
      <c r="AF54" s="391"/>
    </row>
    <row r="55" spans="1:33"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3" s="4" customFormat="1" ht="26.65" customHeight="1" x14ac:dyDescent="0.15">
      <c r="A56" s="215" t="s">
        <v>42</v>
      </c>
      <c r="B56" s="216"/>
      <c r="C56" s="216"/>
      <c r="D56" s="217"/>
      <c r="E56" s="468"/>
      <c r="F56" s="470"/>
      <c r="G56" s="392" t="e">
        <f>VLOOKUP($E$56,為替レート!$B$5:$E$36,2,FALSE)</f>
        <v>#N/A</v>
      </c>
      <c r="H56" s="393"/>
      <c r="I56" s="393"/>
      <c r="J56" s="393"/>
      <c r="K56" s="393"/>
      <c r="L56" s="215" t="s">
        <v>43</v>
      </c>
      <c r="M56" s="216"/>
      <c r="N56" s="216"/>
      <c r="O56" s="216"/>
      <c r="P56" s="216"/>
      <c r="Q56" s="216"/>
      <c r="R56" s="217"/>
      <c r="S56" s="294" t="e">
        <f>VLOOKUP($E$56,為替レート!$B$5:$E$36,4,FALSE)</f>
        <v>#N/A</v>
      </c>
      <c r="T56" s="295"/>
      <c r="U56" s="394"/>
      <c r="V56" s="215" t="s">
        <v>198</v>
      </c>
      <c r="W56" s="216"/>
      <c r="X56" s="216"/>
      <c r="Y56" s="216"/>
      <c r="Z56" s="216"/>
      <c r="AA56" s="216"/>
      <c r="AB56" s="217"/>
      <c r="AC56" s="487"/>
      <c r="AD56" s="488"/>
      <c r="AE56" s="489"/>
    </row>
    <row r="57" spans="1:33" s="36" customFormat="1" ht="12" customHeight="1" x14ac:dyDescent="0.15">
      <c r="A57" s="138"/>
      <c r="B57" s="128"/>
      <c r="C57" s="128"/>
      <c r="D57" s="128"/>
      <c r="E57" s="128"/>
      <c r="F57" s="128"/>
      <c r="G57" s="128"/>
      <c r="H57" s="128"/>
      <c r="I57" s="128"/>
      <c r="J57" s="128"/>
      <c r="K57" s="128"/>
      <c r="L57" s="128"/>
      <c r="M57" s="128"/>
      <c r="N57" s="128"/>
      <c r="O57" s="128"/>
      <c r="P57" s="128"/>
      <c r="Q57" s="128"/>
      <c r="R57" s="128"/>
      <c r="S57" s="128"/>
      <c r="T57" s="139"/>
      <c r="U57" s="139"/>
      <c r="V57" s="139"/>
      <c r="W57" s="139"/>
      <c r="X57" s="140"/>
      <c r="Y57" s="140"/>
      <c r="Z57" s="140"/>
      <c r="AA57" s="140"/>
      <c r="AB57" s="140"/>
      <c r="AC57" s="140"/>
    </row>
    <row r="58" spans="1:33" s="36" customFormat="1" ht="24" customHeight="1" x14ac:dyDescent="0.15">
      <c r="A58" s="163" t="s">
        <v>174</v>
      </c>
      <c r="B58" s="129"/>
      <c r="C58" s="129"/>
      <c r="D58" s="129"/>
      <c r="E58" s="400" t="s">
        <v>260</v>
      </c>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row>
    <row r="59" spans="1:33" s="61" customFormat="1" ht="24.75" customHeight="1" x14ac:dyDescent="0.15">
      <c r="A59" s="233" t="s">
        <v>175</v>
      </c>
      <c r="B59" s="234"/>
      <c r="C59" s="234"/>
      <c r="D59" s="234"/>
      <c r="E59" s="234"/>
      <c r="F59" s="235"/>
      <c r="G59" s="401" t="s">
        <v>50</v>
      </c>
      <c r="H59" s="402"/>
      <c r="I59" s="403"/>
      <c r="J59" s="401" t="s">
        <v>51</v>
      </c>
      <c r="K59" s="402"/>
      <c r="L59" s="403"/>
      <c r="M59" s="209" t="s">
        <v>52</v>
      </c>
      <c r="N59" s="210"/>
      <c r="O59" s="211"/>
      <c r="P59" s="206" t="s">
        <v>53</v>
      </c>
      <c r="Q59" s="207"/>
      <c r="R59" s="208"/>
      <c r="S59" s="203" t="s">
        <v>54</v>
      </c>
      <c r="T59" s="204"/>
      <c r="U59" s="204"/>
      <c r="V59" s="204"/>
      <c r="W59" s="205"/>
      <c r="X59" s="399" t="s">
        <v>55</v>
      </c>
      <c r="Y59" s="399"/>
      <c r="Z59" s="399"/>
      <c r="AA59" s="399"/>
      <c r="AB59" s="399"/>
      <c r="AC59" s="399"/>
      <c r="AD59" s="399"/>
      <c r="AE59" s="399"/>
      <c r="AF59" s="399"/>
    </row>
    <row r="60" spans="1:33" s="61" customFormat="1" ht="20.100000000000001" customHeight="1" x14ac:dyDescent="0.15">
      <c r="A60" s="161" t="s">
        <v>261</v>
      </c>
      <c r="B60" s="462"/>
      <c r="C60" s="463"/>
      <c r="D60" s="463"/>
      <c r="E60" s="463"/>
      <c r="F60" s="464"/>
      <c r="G60" s="459"/>
      <c r="H60" s="460"/>
      <c r="I60" s="457" t="s">
        <v>4</v>
      </c>
      <c r="J60" s="459"/>
      <c r="K60" s="460"/>
      <c r="L60" s="457" t="s">
        <v>5</v>
      </c>
      <c r="M60" s="459"/>
      <c r="N60" s="460"/>
      <c r="O60" s="457" t="s">
        <v>4</v>
      </c>
      <c r="P60" s="459"/>
      <c r="Q60" s="460"/>
      <c r="R60" s="358" t="s">
        <v>5</v>
      </c>
      <c r="S60" s="461"/>
      <c r="T60" s="461"/>
      <c r="U60" s="461"/>
      <c r="V60" s="461"/>
      <c r="W60" s="461"/>
      <c r="X60" s="491"/>
      <c r="Y60" s="491"/>
      <c r="Z60" s="491"/>
      <c r="AA60" s="491"/>
      <c r="AB60" s="491"/>
      <c r="AC60" s="491"/>
      <c r="AD60" s="491"/>
      <c r="AE60" s="491"/>
      <c r="AF60" s="491"/>
    </row>
    <row r="61" spans="1:33" s="61" customFormat="1" ht="20.100000000000001" customHeight="1" x14ac:dyDescent="0.15">
      <c r="A61" s="161" t="s">
        <v>262</v>
      </c>
      <c r="B61" s="462"/>
      <c r="C61" s="463"/>
      <c r="D61" s="463"/>
      <c r="E61" s="463"/>
      <c r="F61" s="464"/>
      <c r="G61" s="459"/>
      <c r="H61" s="460"/>
      <c r="I61" s="457"/>
      <c r="J61" s="459"/>
      <c r="K61" s="460"/>
      <c r="L61" s="457"/>
      <c r="M61" s="459"/>
      <c r="N61" s="460"/>
      <c r="O61" s="457"/>
      <c r="P61" s="459"/>
      <c r="Q61" s="460"/>
      <c r="R61" s="358"/>
      <c r="S61" s="461"/>
      <c r="T61" s="461"/>
      <c r="U61" s="461"/>
      <c r="V61" s="461"/>
      <c r="W61" s="461"/>
      <c r="X61" s="491"/>
      <c r="Y61" s="491"/>
      <c r="Z61" s="491"/>
      <c r="AA61" s="491"/>
      <c r="AB61" s="491"/>
      <c r="AC61" s="491"/>
      <c r="AD61" s="491"/>
      <c r="AE61" s="491"/>
      <c r="AF61" s="491"/>
    </row>
    <row r="62" spans="1:33" s="61" customFormat="1" ht="20.100000000000001" customHeight="1" x14ac:dyDescent="0.15">
      <c r="A62" s="161" t="s">
        <v>263</v>
      </c>
      <c r="B62" s="462"/>
      <c r="C62" s="463"/>
      <c r="D62" s="463"/>
      <c r="E62" s="463"/>
      <c r="F62" s="464"/>
      <c r="G62" s="459"/>
      <c r="H62" s="460"/>
      <c r="I62" s="457"/>
      <c r="J62" s="459"/>
      <c r="K62" s="460"/>
      <c r="L62" s="457"/>
      <c r="M62" s="459"/>
      <c r="N62" s="460"/>
      <c r="O62" s="457"/>
      <c r="P62" s="459"/>
      <c r="Q62" s="460"/>
      <c r="R62" s="358"/>
      <c r="S62" s="461"/>
      <c r="T62" s="461"/>
      <c r="U62" s="461"/>
      <c r="V62" s="461"/>
      <c r="W62" s="461"/>
      <c r="X62" s="491"/>
      <c r="Y62" s="491"/>
      <c r="Z62" s="491"/>
      <c r="AA62" s="491"/>
      <c r="AB62" s="491"/>
      <c r="AC62" s="491"/>
      <c r="AD62" s="491"/>
      <c r="AE62" s="491"/>
      <c r="AF62" s="491"/>
    </row>
    <row r="63" spans="1:33" x14ac:dyDescent="0.15">
      <c r="A63" s="30"/>
      <c r="B63" s="30"/>
      <c r="C63" s="30"/>
      <c r="D63" s="30"/>
      <c r="E63" s="31"/>
      <c r="F63" s="31"/>
      <c r="G63" s="30"/>
      <c r="H63" s="30"/>
      <c r="I63" s="30"/>
      <c r="J63" s="30"/>
      <c r="K63" s="30"/>
      <c r="L63" s="30"/>
      <c r="M63" s="30"/>
      <c r="N63" s="31"/>
      <c r="O63" s="31"/>
      <c r="P63" s="31"/>
      <c r="Q63" s="30"/>
      <c r="R63" s="30"/>
      <c r="S63" s="30"/>
      <c r="T63" s="30"/>
      <c r="U63" s="30"/>
      <c r="V63" s="30"/>
      <c r="W63" s="30"/>
      <c r="X63" s="31"/>
      <c r="Y63" s="31"/>
      <c r="Z63" s="31"/>
    </row>
    <row r="64" spans="1:33" x14ac:dyDescent="0.15">
      <c r="A64" s="30"/>
      <c r="B64" s="30"/>
      <c r="C64" s="30"/>
      <c r="D64" s="30"/>
      <c r="E64" s="31"/>
      <c r="F64" s="31"/>
      <c r="G64" s="30"/>
      <c r="H64" s="30"/>
      <c r="I64" s="30"/>
      <c r="J64" s="30"/>
      <c r="K64" s="30"/>
      <c r="L64" s="30"/>
      <c r="M64" s="30"/>
      <c r="N64" s="31"/>
      <c r="O64" s="31"/>
      <c r="P64" s="31"/>
      <c r="Q64" s="30"/>
      <c r="R64" s="30"/>
      <c r="S64" s="30"/>
      <c r="T64" s="30"/>
      <c r="U64" s="30"/>
      <c r="V64" s="30"/>
      <c r="W64" s="30"/>
      <c r="X64" s="31"/>
      <c r="Y64" s="31"/>
      <c r="Z64" s="31"/>
    </row>
    <row r="65" spans="1:32" x14ac:dyDescent="0.15">
      <c r="A65" s="98" t="s">
        <v>62</v>
      </c>
    </row>
    <row r="66" spans="1:32" ht="14.25" customHeight="1" x14ac:dyDescent="0.15">
      <c r="A66" s="398" t="s">
        <v>181</v>
      </c>
      <c r="B66" s="345"/>
      <c r="C66" s="345"/>
      <c r="D66" s="345"/>
      <c r="E66" s="345"/>
      <c r="F66" s="345"/>
      <c r="G66" s="345"/>
      <c r="H66" s="345"/>
      <c r="I66" s="345"/>
      <c r="J66" s="345"/>
      <c r="K66" s="345"/>
      <c r="L66" s="345"/>
      <c r="M66" s="345"/>
      <c r="N66" s="345"/>
      <c r="O66" s="345"/>
      <c r="P66" s="345"/>
      <c r="Q66" s="346"/>
      <c r="R66" s="468"/>
      <c r="S66" s="469"/>
      <c r="T66" s="469"/>
      <c r="U66" s="469"/>
      <c r="V66" s="469"/>
      <c r="W66" s="469"/>
      <c r="X66" s="469"/>
      <c r="Y66" s="470"/>
    </row>
    <row r="67" spans="1:32" ht="14.25" customHeight="1" x14ac:dyDescent="0.15">
      <c r="A67" s="379" t="s">
        <v>46</v>
      </c>
      <c r="B67" s="380"/>
      <c r="C67" s="380"/>
      <c r="D67" s="380"/>
      <c r="E67" s="380"/>
      <c r="F67" s="381"/>
      <c r="G67" s="192" t="s">
        <v>47</v>
      </c>
      <c r="H67" s="382"/>
      <c r="I67" s="382"/>
      <c r="J67" s="382"/>
      <c r="K67" s="382"/>
      <c r="L67" s="382"/>
      <c r="M67" s="382"/>
      <c r="N67" s="382"/>
      <c r="O67" s="382"/>
      <c r="P67" s="382"/>
      <c r="Q67" s="382"/>
      <c r="R67" s="382"/>
      <c r="S67" s="193"/>
      <c r="T67" s="383" t="s">
        <v>173</v>
      </c>
      <c r="U67" s="384"/>
      <c r="V67" s="384"/>
      <c r="W67" s="385"/>
      <c r="X67" s="379" t="s">
        <v>56</v>
      </c>
      <c r="Y67" s="380"/>
      <c r="Z67" s="380"/>
      <c r="AA67" s="381"/>
      <c r="AB67" s="319" t="s">
        <v>48</v>
      </c>
      <c r="AC67" s="320"/>
      <c r="AD67" s="320"/>
      <c r="AE67" s="320"/>
      <c r="AF67" s="320"/>
    </row>
    <row r="68" spans="1:32" ht="14.25" customHeight="1" x14ac:dyDescent="0.15">
      <c r="A68" s="495"/>
      <c r="B68" s="496"/>
      <c r="C68" s="496"/>
      <c r="D68" s="496"/>
      <c r="E68" s="496"/>
      <c r="F68" s="497"/>
      <c r="G68" s="473"/>
      <c r="H68" s="474"/>
      <c r="I68" s="474"/>
      <c r="J68" s="59" t="s">
        <v>4</v>
      </c>
      <c r="K68" s="33"/>
      <c r="L68" s="59" t="s">
        <v>21</v>
      </c>
      <c r="M68" s="59" t="s">
        <v>35</v>
      </c>
      <c r="N68" s="474"/>
      <c r="O68" s="474"/>
      <c r="P68" s="474"/>
      <c r="Q68" s="59" t="s">
        <v>4</v>
      </c>
      <c r="R68" s="33"/>
      <c r="S68" s="60" t="s">
        <v>21</v>
      </c>
      <c r="T68" s="498"/>
      <c r="U68" s="499"/>
      <c r="V68" s="499"/>
      <c r="W68" s="500"/>
      <c r="X68" s="501"/>
      <c r="Y68" s="502"/>
      <c r="Z68" s="502"/>
      <c r="AA68" s="503"/>
      <c r="AB68" s="492"/>
      <c r="AC68" s="493"/>
      <c r="AD68" s="493"/>
      <c r="AE68" s="493"/>
      <c r="AF68" s="494"/>
    </row>
    <row r="69" spans="1:32" ht="14.25" customHeight="1" x14ac:dyDescent="0.15">
      <c r="A69" s="495"/>
      <c r="B69" s="496"/>
      <c r="C69" s="496"/>
      <c r="D69" s="496"/>
      <c r="E69" s="496"/>
      <c r="F69" s="497"/>
      <c r="G69" s="492"/>
      <c r="H69" s="493"/>
      <c r="I69" s="493"/>
      <c r="J69" s="59" t="s">
        <v>4</v>
      </c>
      <c r="K69" s="64"/>
      <c r="L69" s="59" t="s">
        <v>21</v>
      </c>
      <c r="M69" s="59" t="s">
        <v>35</v>
      </c>
      <c r="N69" s="474"/>
      <c r="O69" s="474"/>
      <c r="P69" s="474"/>
      <c r="Q69" s="59" t="s">
        <v>4</v>
      </c>
      <c r="R69" s="64"/>
      <c r="S69" s="60" t="s">
        <v>21</v>
      </c>
      <c r="T69" s="498"/>
      <c r="U69" s="499"/>
      <c r="V69" s="499"/>
      <c r="W69" s="500"/>
      <c r="X69" s="501"/>
      <c r="Y69" s="502"/>
      <c r="Z69" s="502"/>
      <c r="AA69" s="503"/>
      <c r="AB69" s="492"/>
      <c r="AC69" s="493"/>
      <c r="AD69" s="493"/>
      <c r="AE69" s="493"/>
      <c r="AF69" s="494"/>
    </row>
    <row r="70" spans="1:32" ht="14.25" customHeight="1" x14ac:dyDescent="0.15">
      <c r="A70" s="495"/>
      <c r="B70" s="496"/>
      <c r="C70" s="496"/>
      <c r="D70" s="496"/>
      <c r="E70" s="496"/>
      <c r="F70" s="497"/>
      <c r="G70" s="492"/>
      <c r="H70" s="493"/>
      <c r="I70" s="493"/>
      <c r="J70" s="59" t="s">
        <v>4</v>
      </c>
      <c r="K70" s="64"/>
      <c r="L70" s="59" t="s">
        <v>21</v>
      </c>
      <c r="M70" s="59" t="s">
        <v>35</v>
      </c>
      <c r="N70" s="474"/>
      <c r="O70" s="474"/>
      <c r="P70" s="474"/>
      <c r="Q70" s="59" t="s">
        <v>4</v>
      </c>
      <c r="R70" s="64"/>
      <c r="S70" s="60" t="s">
        <v>21</v>
      </c>
      <c r="T70" s="498"/>
      <c r="U70" s="499"/>
      <c r="V70" s="499"/>
      <c r="W70" s="500"/>
      <c r="X70" s="501"/>
      <c r="Y70" s="502"/>
      <c r="Z70" s="502"/>
      <c r="AA70" s="503"/>
      <c r="AB70" s="492"/>
      <c r="AC70" s="493"/>
      <c r="AD70" s="493"/>
      <c r="AE70" s="493"/>
      <c r="AF70" s="494"/>
    </row>
    <row r="71" spans="1:32" ht="14.25" customHeight="1" x14ac:dyDescent="0.15">
      <c r="A71" s="495"/>
      <c r="B71" s="496"/>
      <c r="C71" s="496"/>
      <c r="D71" s="496"/>
      <c r="E71" s="496"/>
      <c r="F71" s="497"/>
      <c r="G71" s="492"/>
      <c r="H71" s="493"/>
      <c r="I71" s="493"/>
      <c r="J71" s="59" t="s">
        <v>4</v>
      </c>
      <c r="K71" s="64"/>
      <c r="L71" s="59" t="s">
        <v>21</v>
      </c>
      <c r="M71" s="59" t="s">
        <v>35</v>
      </c>
      <c r="N71" s="474"/>
      <c r="O71" s="474"/>
      <c r="P71" s="474"/>
      <c r="Q71" s="59" t="s">
        <v>4</v>
      </c>
      <c r="R71" s="64"/>
      <c r="S71" s="60" t="s">
        <v>21</v>
      </c>
      <c r="T71" s="498"/>
      <c r="U71" s="499"/>
      <c r="V71" s="499"/>
      <c r="W71" s="500"/>
      <c r="X71" s="501"/>
      <c r="Y71" s="502"/>
      <c r="Z71" s="502"/>
      <c r="AA71" s="503"/>
      <c r="AB71" s="492"/>
      <c r="AC71" s="493"/>
      <c r="AD71" s="493"/>
      <c r="AE71" s="493"/>
      <c r="AF71" s="494"/>
    </row>
    <row r="72" spans="1:32" ht="14.25" customHeight="1" x14ac:dyDescent="0.15">
      <c r="A72" s="495"/>
      <c r="B72" s="496"/>
      <c r="C72" s="496"/>
      <c r="D72" s="496"/>
      <c r="E72" s="496"/>
      <c r="F72" s="497"/>
      <c r="G72" s="492"/>
      <c r="H72" s="493"/>
      <c r="I72" s="493"/>
      <c r="J72" s="59" t="s">
        <v>4</v>
      </c>
      <c r="K72" s="64"/>
      <c r="L72" s="59" t="s">
        <v>21</v>
      </c>
      <c r="M72" s="59" t="s">
        <v>35</v>
      </c>
      <c r="N72" s="474"/>
      <c r="O72" s="474"/>
      <c r="P72" s="474"/>
      <c r="Q72" s="59" t="s">
        <v>4</v>
      </c>
      <c r="R72" s="64"/>
      <c r="S72" s="60" t="s">
        <v>21</v>
      </c>
      <c r="T72" s="498"/>
      <c r="U72" s="499"/>
      <c r="V72" s="499"/>
      <c r="W72" s="500"/>
      <c r="X72" s="501"/>
      <c r="Y72" s="502"/>
      <c r="Z72" s="502"/>
      <c r="AA72" s="504"/>
      <c r="AB72" s="505"/>
      <c r="AC72" s="506"/>
      <c r="AD72" s="506"/>
      <c r="AE72" s="506"/>
      <c r="AF72" s="507"/>
    </row>
    <row r="73" spans="1:32" ht="14.25" customHeight="1" x14ac:dyDescent="0.15">
      <c r="A73" s="359" t="s">
        <v>215</v>
      </c>
      <c r="B73" s="360"/>
      <c r="C73" s="360"/>
      <c r="D73" s="360"/>
      <c r="E73" s="360"/>
      <c r="F73" s="360"/>
      <c r="G73" s="360"/>
      <c r="H73" s="360"/>
      <c r="I73" s="360"/>
      <c r="J73" s="360"/>
      <c r="K73" s="360"/>
      <c r="L73" s="360"/>
      <c r="M73" s="360"/>
      <c r="N73" s="360"/>
      <c r="O73" s="360"/>
      <c r="P73" s="360"/>
      <c r="Q73" s="360"/>
      <c r="R73" s="360"/>
      <c r="S73" s="361"/>
      <c r="T73" s="362">
        <f>SUM(T68:W72)</f>
        <v>0</v>
      </c>
      <c r="U73" s="362"/>
      <c r="V73" s="362"/>
      <c r="W73" s="362"/>
      <c r="X73" s="47"/>
      <c r="Y73" s="47"/>
      <c r="Z73" s="47"/>
      <c r="AA73" s="47"/>
      <c r="AB73" s="47"/>
      <c r="AC73" s="47"/>
      <c r="AD73" s="69"/>
      <c r="AE73" s="69"/>
      <c r="AF73" s="70"/>
    </row>
    <row r="74" spans="1:32" s="61" customFormat="1" ht="12.75" customHeight="1" x14ac:dyDescent="0.1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row>
    <row r="75" spans="1:32" ht="14.25" customHeight="1" x14ac:dyDescent="0.15">
      <c r="A75" s="99" t="s">
        <v>165</v>
      </c>
      <c r="B75" s="91"/>
      <c r="C75" s="91"/>
      <c r="D75" s="91"/>
      <c r="E75" s="92"/>
      <c r="F75" s="92"/>
      <c r="G75" s="91"/>
      <c r="H75" s="91"/>
      <c r="I75" s="93" t="s">
        <v>227</v>
      </c>
      <c r="J75" s="91"/>
      <c r="K75" s="91"/>
      <c r="L75" s="91"/>
      <c r="M75" s="91"/>
      <c r="N75" s="92"/>
      <c r="O75" s="92"/>
      <c r="P75" s="92"/>
      <c r="Q75" s="91"/>
      <c r="R75" s="91"/>
      <c r="S75" s="91"/>
      <c r="T75" s="91"/>
      <c r="U75" s="91"/>
      <c r="V75" s="91"/>
      <c r="W75" s="91"/>
      <c r="X75" s="92"/>
      <c r="Y75" s="92"/>
      <c r="Z75" s="92"/>
      <c r="AA75" s="91"/>
      <c r="AB75" s="91"/>
      <c r="AC75" s="91"/>
      <c r="AD75" s="91"/>
      <c r="AE75" s="91"/>
      <c r="AF75" s="91"/>
    </row>
    <row r="76" spans="1:32" s="4" customFormat="1" ht="14.25" customHeight="1" thickBot="1" x14ac:dyDescent="0.2">
      <c r="A76" s="101" t="s">
        <v>45</v>
      </c>
      <c r="B76" s="102"/>
      <c r="C76" s="102"/>
      <c r="D76" s="508"/>
      <c r="E76" s="509"/>
      <c r="F76" s="509"/>
      <c r="G76" s="88" t="s">
        <v>4</v>
      </c>
      <c r="H76" s="89"/>
      <c r="I76" s="88" t="s">
        <v>21</v>
      </c>
      <c r="J76" s="89"/>
      <c r="K76" s="90" t="s">
        <v>6</v>
      </c>
      <c r="L76" s="102"/>
      <c r="M76" s="102"/>
      <c r="N76" s="168"/>
      <c r="O76" s="168"/>
      <c r="P76" s="168"/>
      <c r="Q76" s="102"/>
      <c r="R76" s="102"/>
      <c r="S76" s="102"/>
      <c r="T76" s="102"/>
      <c r="U76" s="102"/>
      <c r="V76" s="102"/>
      <c r="W76" s="102"/>
      <c r="X76" s="168"/>
      <c r="Y76" s="168"/>
      <c r="Z76" s="168"/>
      <c r="AA76" s="102"/>
      <c r="AB76" s="102"/>
      <c r="AC76" s="102"/>
      <c r="AD76" s="102"/>
      <c r="AE76" s="102"/>
      <c r="AF76" s="103"/>
    </row>
    <row r="77" spans="1:32" s="4" customFormat="1" ht="14.25" customHeight="1" thickBot="1" x14ac:dyDescent="0.2">
      <c r="A77" s="101" t="s">
        <v>218</v>
      </c>
      <c r="B77" s="102"/>
      <c r="C77" s="102"/>
      <c r="D77" s="102"/>
      <c r="E77" s="102"/>
      <c r="F77" s="102"/>
      <c r="G77" s="102"/>
      <c r="H77" s="102"/>
      <c r="I77" s="102"/>
      <c r="J77" s="102"/>
      <c r="K77" s="294">
        <f>E56</f>
        <v>0</v>
      </c>
      <c r="L77" s="295"/>
      <c r="M77" s="510"/>
      <c r="N77" s="511"/>
      <c r="O77" s="511"/>
      <c r="P77" s="511"/>
      <c r="Q77" s="511"/>
      <c r="R77" s="511"/>
      <c r="S77" s="512"/>
      <c r="T77" s="104"/>
      <c r="U77" s="105"/>
      <c r="V77" s="105"/>
      <c r="W77" s="105"/>
      <c r="X77" s="167"/>
      <c r="Y77" s="167"/>
      <c r="Z77" s="167"/>
      <c r="AA77" s="105"/>
      <c r="AB77" s="105"/>
      <c r="AC77" s="105"/>
      <c r="AD77" s="105"/>
      <c r="AE77" s="105"/>
      <c r="AF77" s="106"/>
    </row>
    <row r="78" spans="1:32" s="4" customFormat="1" ht="12.6" customHeight="1" x14ac:dyDescent="0.15">
      <c r="A78" s="107"/>
      <c r="B78" s="107"/>
      <c r="C78" s="107"/>
      <c r="D78" s="107"/>
      <c r="E78" s="108"/>
      <c r="F78" s="108"/>
      <c r="G78" s="107"/>
      <c r="H78" s="107"/>
      <c r="I78" s="107"/>
      <c r="J78" s="107"/>
      <c r="K78" s="107"/>
      <c r="L78" s="107"/>
      <c r="M78" s="107"/>
      <c r="N78" s="108"/>
      <c r="O78" s="108"/>
      <c r="P78" s="108"/>
      <c r="Q78" s="107"/>
      <c r="R78" s="107"/>
      <c r="S78" s="107"/>
      <c r="T78" s="107"/>
      <c r="U78" s="107"/>
      <c r="V78" s="107"/>
      <c r="W78" s="107"/>
      <c r="X78" s="108"/>
      <c r="Y78" s="108"/>
      <c r="Z78" s="108"/>
      <c r="AA78" s="107"/>
      <c r="AB78" s="107"/>
      <c r="AC78" s="107"/>
      <c r="AD78" s="107"/>
      <c r="AE78" s="107"/>
      <c r="AF78" s="107"/>
    </row>
    <row r="79" spans="1:32" s="4" customFormat="1" ht="14.25" customHeight="1" x14ac:dyDescent="0.15">
      <c r="A79" s="100" t="s">
        <v>166</v>
      </c>
      <c r="B79" s="109"/>
      <c r="C79" s="109"/>
      <c r="D79" s="109"/>
      <c r="E79" s="110"/>
      <c r="F79" s="110"/>
      <c r="G79" s="109"/>
      <c r="H79" s="109"/>
      <c r="I79" s="111" t="s">
        <v>228</v>
      </c>
      <c r="J79" s="109"/>
      <c r="K79" s="109"/>
      <c r="L79" s="109"/>
      <c r="M79" s="109"/>
      <c r="N79" s="110"/>
      <c r="O79" s="110"/>
      <c r="P79" s="110"/>
      <c r="Q79" s="109"/>
      <c r="R79" s="109"/>
      <c r="S79" s="109"/>
      <c r="T79" s="109"/>
      <c r="U79" s="109"/>
      <c r="V79" s="109"/>
      <c r="W79" s="109"/>
      <c r="X79" s="110"/>
      <c r="Y79" s="110"/>
      <c r="Z79" s="110"/>
      <c r="AA79" s="109"/>
      <c r="AB79" s="109"/>
      <c r="AC79" s="109"/>
      <c r="AD79" s="109"/>
      <c r="AE79" s="109"/>
      <c r="AF79" s="109"/>
    </row>
    <row r="80" spans="1:32" s="4" customFormat="1" ht="14.25" customHeight="1" thickBot="1" x14ac:dyDescent="0.2">
      <c r="A80" s="101" t="s">
        <v>45</v>
      </c>
      <c r="B80" s="102"/>
      <c r="C80" s="102"/>
      <c r="D80" s="473"/>
      <c r="E80" s="474"/>
      <c r="F80" s="474"/>
      <c r="G80" s="59" t="s">
        <v>4</v>
      </c>
      <c r="H80" s="87"/>
      <c r="I80" s="59" t="s">
        <v>21</v>
      </c>
      <c r="J80" s="87"/>
      <c r="K80" s="60" t="s">
        <v>6</v>
      </c>
      <c r="L80" s="112"/>
      <c r="M80" s="113"/>
      <c r="N80" s="166"/>
      <c r="O80" s="166"/>
      <c r="P80" s="166"/>
      <c r="Q80" s="113"/>
      <c r="R80" s="113"/>
      <c r="S80" s="113"/>
      <c r="T80" s="113"/>
      <c r="U80" s="113"/>
      <c r="V80" s="113"/>
      <c r="W80" s="113"/>
      <c r="X80" s="166"/>
      <c r="Y80" s="166"/>
      <c r="Z80" s="166"/>
      <c r="AA80" s="113"/>
      <c r="AB80" s="113"/>
      <c r="AC80" s="113"/>
      <c r="AD80" s="113"/>
      <c r="AE80" s="113"/>
      <c r="AF80" s="114"/>
    </row>
    <row r="81" spans="1:32" s="4" customFormat="1" ht="14.25" customHeight="1" thickBot="1" x14ac:dyDescent="0.2">
      <c r="A81" s="101" t="s">
        <v>218</v>
      </c>
      <c r="B81" s="102"/>
      <c r="C81" s="102"/>
      <c r="D81" s="102"/>
      <c r="E81" s="102"/>
      <c r="F81" s="102"/>
      <c r="G81" s="102"/>
      <c r="H81" s="102"/>
      <c r="I81" s="102"/>
      <c r="J81" s="102"/>
      <c r="K81" s="351">
        <f>E56</f>
        <v>0</v>
      </c>
      <c r="L81" s="352"/>
      <c r="M81" s="510"/>
      <c r="N81" s="511"/>
      <c r="O81" s="511"/>
      <c r="P81" s="511"/>
      <c r="Q81" s="511"/>
      <c r="R81" s="511"/>
      <c r="S81" s="516"/>
      <c r="T81" s="335"/>
      <c r="U81" s="336"/>
      <c r="V81" s="336"/>
      <c r="W81" s="102"/>
      <c r="X81" s="168"/>
      <c r="Y81" s="168"/>
      <c r="Z81" s="168"/>
      <c r="AA81" s="102"/>
      <c r="AB81" s="102"/>
      <c r="AC81" s="102"/>
      <c r="AD81" s="102"/>
      <c r="AE81" s="102"/>
      <c r="AF81" s="103"/>
    </row>
    <row r="82" spans="1:32" s="4" customFormat="1" ht="14.25" customHeight="1" thickBot="1" x14ac:dyDescent="0.2">
      <c r="A82" s="101" t="s">
        <v>167</v>
      </c>
      <c r="B82" s="102"/>
      <c r="C82" s="102"/>
      <c r="D82" s="102"/>
      <c r="E82" s="102"/>
      <c r="F82" s="102"/>
      <c r="G82" s="102"/>
      <c r="H82" s="102"/>
      <c r="I82" s="102"/>
      <c r="J82" s="102"/>
      <c r="K82" s="294">
        <f>E56</f>
        <v>0</v>
      </c>
      <c r="L82" s="295"/>
      <c r="M82" s="337" t="str">
        <f>IF(M77="","",IF(M81="","",M81-M77))</f>
        <v/>
      </c>
      <c r="N82" s="338"/>
      <c r="O82" s="338"/>
      <c r="P82" s="338"/>
      <c r="Q82" s="338"/>
      <c r="R82" s="338"/>
      <c r="S82" s="339"/>
      <c r="T82" s="340" t="str">
        <f>IF(M81="","",IF(AND(M77="",M81&lt;&gt;""),"確定",IF(M77&gt;M81,"減額",(IF(M77&lt;M81,"増額","確定")))))</f>
        <v/>
      </c>
      <c r="U82" s="341"/>
      <c r="V82" s="342"/>
      <c r="W82" s="115"/>
      <c r="X82" s="116"/>
      <c r="Y82" s="116"/>
      <c r="Z82" s="102"/>
      <c r="AA82" s="102"/>
      <c r="AB82" s="102"/>
      <c r="AC82" s="102"/>
      <c r="AD82" s="102"/>
      <c r="AE82" s="102"/>
      <c r="AF82" s="103"/>
    </row>
    <row r="83" spans="1:32" s="4" customFormat="1" ht="14.25" customHeight="1" x14ac:dyDescent="0.15">
      <c r="A83" s="343" t="s">
        <v>216</v>
      </c>
      <c r="B83" s="344"/>
      <c r="C83" s="344"/>
      <c r="D83" s="344"/>
      <c r="E83" s="344"/>
      <c r="F83" s="344"/>
      <c r="G83" s="344"/>
      <c r="H83" s="344"/>
      <c r="I83" s="344"/>
      <c r="J83" s="344"/>
      <c r="K83" s="344"/>
      <c r="L83" s="344"/>
      <c r="M83" s="344"/>
      <c r="N83" s="344"/>
      <c r="O83" s="344"/>
      <c r="P83" s="344"/>
      <c r="Q83" s="344"/>
      <c r="R83" s="344"/>
      <c r="S83" s="344"/>
      <c r="T83" s="344"/>
      <c r="U83" s="344"/>
      <c r="V83" s="344"/>
      <c r="W83" s="345"/>
      <c r="X83" s="345"/>
      <c r="Y83" s="345"/>
      <c r="Z83" s="345"/>
      <c r="AA83" s="345"/>
      <c r="AB83" s="345"/>
      <c r="AC83" s="345"/>
      <c r="AD83" s="345"/>
      <c r="AE83" s="345"/>
      <c r="AF83" s="346"/>
    </row>
    <row r="84" spans="1:32" s="4" customFormat="1" ht="15" customHeight="1" x14ac:dyDescent="0.15">
      <c r="A84" s="538"/>
      <c r="B84" s="539"/>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40"/>
    </row>
    <row r="85" spans="1:32" s="4" customFormat="1" ht="15" customHeight="1" x14ac:dyDescent="0.15">
      <c r="A85" s="541"/>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3"/>
    </row>
    <row r="86" spans="1:32" s="4" customFormat="1" x14ac:dyDescent="0.15">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row>
    <row r="87" spans="1:32" s="4" customFormat="1" ht="14.25" customHeight="1" x14ac:dyDescent="0.15">
      <c r="A87" s="99" t="s">
        <v>168</v>
      </c>
      <c r="B87" s="117"/>
      <c r="C87" s="117"/>
      <c r="D87" s="117"/>
      <c r="E87" s="118"/>
      <c r="F87" s="118"/>
      <c r="G87" s="117"/>
      <c r="H87" s="117"/>
      <c r="I87" s="117"/>
      <c r="J87" s="117"/>
      <c r="K87" s="117"/>
      <c r="L87" s="117"/>
      <c r="M87" s="117"/>
      <c r="N87" s="118"/>
      <c r="O87" s="118"/>
      <c r="P87" s="118"/>
      <c r="Q87" s="117"/>
      <c r="R87" s="117"/>
      <c r="S87" s="117"/>
      <c r="T87" s="117"/>
      <c r="U87" s="117"/>
      <c r="V87" s="117"/>
      <c r="W87" s="117"/>
      <c r="X87" s="118"/>
      <c r="Y87" s="118"/>
      <c r="Z87" s="118"/>
      <c r="AA87" s="117"/>
      <c r="AB87" s="117"/>
      <c r="AC87" s="117"/>
      <c r="AD87" s="117"/>
      <c r="AE87" s="117"/>
      <c r="AF87" s="117"/>
    </row>
    <row r="88" spans="1:32" s="4" customFormat="1" ht="14.25" customHeight="1" x14ac:dyDescent="0.15">
      <c r="A88" s="101" t="s">
        <v>45</v>
      </c>
      <c r="B88" s="102"/>
      <c r="C88" s="102"/>
      <c r="D88" s="513"/>
      <c r="E88" s="514"/>
      <c r="F88" s="514"/>
      <c r="G88" s="94" t="s">
        <v>4</v>
      </c>
      <c r="H88" s="95"/>
      <c r="I88" s="94" t="s">
        <v>21</v>
      </c>
      <c r="J88" s="95"/>
      <c r="K88" s="96" t="s">
        <v>6</v>
      </c>
      <c r="L88" s="102"/>
      <c r="M88" s="102"/>
      <c r="N88" s="168"/>
      <c r="O88" s="168"/>
      <c r="P88" s="168"/>
      <c r="Q88" s="102"/>
      <c r="R88" s="102"/>
      <c r="S88" s="102"/>
      <c r="T88" s="102"/>
      <c r="U88" s="102"/>
      <c r="V88" s="102"/>
      <c r="W88" s="102"/>
      <c r="X88" s="168"/>
      <c r="Y88" s="168"/>
      <c r="Z88" s="168"/>
      <c r="AA88" s="102"/>
      <c r="AB88" s="102"/>
      <c r="AC88" s="102"/>
      <c r="AD88" s="102"/>
      <c r="AE88" s="102"/>
      <c r="AF88" s="103"/>
    </row>
    <row r="89" spans="1:32" s="4" customFormat="1" ht="14.25" customHeight="1" thickBot="1" x14ac:dyDescent="0.2">
      <c r="A89" s="218" t="s">
        <v>170</v>
      </c>
      <c r="B89" s="218"/>
      <c r="C89" s="218"/>
      <c r="D89" s="218"/>
      <c r="E89" s="218"/>
      <c r="F89" s="218"/>
      <c r="G89" s="218"/>
      <c r="H89" s="218"/>
      <c r="I89" s="218"/>
      <c r="J89" s="66"/>
      <c r="K89" s="218" t="s">
        <v>171</v>
      </c>
      <c r="L89" s="218"/>
      <c r="M89" s="219"/>
      <c r="N89" s="219"/>
      <c r="O89" s="219" t="s">
        <v>229</v>
      </c>
      <c r="P89" s="219"/>
      <c r="Q89" s="219"/>
      <c r="R89" s="219"/>
      <c r="S89" s="219"/>
      <c r="T89" s="515"/>
      <c r="U89" s="515"/>
      <c r="V89" s="515"/>
      <c r="W89" s="56" t="s">
        <v>4</v>
      </c>
      <c r="X89" s="170"/>
      <c r="Y89" s="56" t="s">
        <v>21</v>
      </c>
      <c r="Z89" s="170"/>
      <c r="AA89" s="56" t="s">
        <v>6</v>
      </c>
      <c r="AB89" s="102"/>
      <c r="AC89" s="102"/>
      <c r="AD89" s="102"/>
      <c r="AE89" s="102"/>
      <c r="AF89" s="103"/>
    </row>
    <row r="90" spans="1:32" s="4" customFormat="1" ht="14.25" customHeight="1" thickBot="1" x14ac:dyDescent="0.2">
      <c r="A90" s="101" t="s">
        <v>218</v>
      </c>
      <c r="B90" s="102"/>
      <c r="C90" s="102"/>
      <c r="D90" s="102"/>
      <c r="E90" s="102"/>
      <c r="F90" s="102"/>
      <c r="G90" s="102"/>
      <c r="H90" s="102"/>
      <c r="I90" s="102"/>
      <c r="J90" s="102"/>
      <c r="K90" s="330">
        <f>E56</f>
        <v>0</v>
      </c>
      <c r="L90" s="331"/>
      <c r="M90" s="510"/>
      <c r="N90" s="511"/>
      <c r="O90" s="511"/>
      <c r="P90" s="511"/>
      <c r="Q90" s="511"/>
      <c r="R90" s="511"/>
      <c r="S90" s="512"/>
      <c r="T90" s="335"/>
      <c r="U90" s="336"/>
      <c r="V90" s="336"/>
      <c r="W90" s="102"/>
      <c r="X90" s="168"/>
      <c r="Y90" s="168"/>
      <c r="Z90" s="116"/>
      <c r="AA90" s="102"/>
      <c r="AB90" s="102"/>
      <c r="AC90" s="102"/>
      <c r="AD90" s="102"/>
      <c r="AE90" s="102"/>
      <c r="AF90" s="103"/>
    </row>
    <row r="91" spans="1:32" s="4" customFormat="1" ht="14.25" customHeight="1" thickBot="1" x14ac:dyDescent="0.2">
      <c r="A91" s="101" t="s">
        <v>169</v>
      </c>
      <c r="B91" s="102"/>
      <c r="C91" s="102"/>
      <c r="D91" s="102"/>
      <c r="E91" s="102"/>
      <c r="F91" s="102"/>
      <c r="G91" s="102"/>
      <c r="H91" s="102"/>
      <c r="I91" s="102"/>
      <c r="J91" s="102"/>
      <c r="K91" s="294">
        <f>E56</f>
        <v>0</v>
      </c>
      <c r="L91" s="295"/>
      <c r="M91" s="337" t="str">
        <f>IF(M90="","",M90-M81)</f>
        <v/>
      </c>
      <c r="N91" s="338"/>
      <c r="O91" s="338"/>
      <c r="P91" s="338"/>
      <c r="Q91" s="338"/>
      <c r="R91" s="338"/>
      <c r="S91" s="339"/>
      <c r="T91" s="340" t="str">
        <f>IF(M90="","",IF(M81&gt;M90,"減額",(IF(M81&lt;M90,"増額",""))))</f>
        <v/>
      </c>
      <c r="U91" s="341"/>
      <c r="V91" s="342"/>
      <c r="W91" s="115"/>
      <c r="X91" s="116"/>
      <c r="Y91" s="116"/>
      <c r="Z91" s="102"/>
      <c r="AA91" s="102"/>
      <c r="AB91" s="102"/>
      <c r="AC91" s="102"/>
      <c r="AD91" s="102"/>
      <c r="AE91" s="102"/>
      <c r="AF91" s="103"/>
    </row>
    <row r="92" spans="1:32" s="4" customFormat="1" ht="14.25" customHeight="1" x14ac:dyDescent="0.15">
      <c r="A92" s="307" t="s">
        <v>217</v>
      </c>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9"/>
    </row>
    <row r="93" spans="1:32" ht="15" customHeight="1" x14ac:dyDescent="0.15">
      <c r="A93" s="538"/>
      <c r="B93" s="544"/>
      <c r="C93" s="544"/>
      <c r="D93" s="544"/>
      <c r="E93" s="544"/>
      <c r="F93" s="544"/>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5"/>
    </row>
    <row r="94" spans="1:32" ht="15" customHeight="1" x14ac:dyDescent="0.15">
      <c r="A94" s="541"/>
      <c r="B94" s="546"/>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7"/>
    </row>
    <row r="95" spans="1:32" s="152" customFormat="1" ht="15.75" customHeight="1" x14ac:dyDescent="0.15">
      <c r="A95" s="42"/>
      <c r="B95" s="43"/>
      <c r="C95" s="43"/>
      <c r="D95" s="43"/>
      <c r="E95" s="43"/>
      <c r="F95" s="43"/>
      <c r="G95" s="43"/>
      <c r="H95" s="43"/>
      <c r="I95" s="43"/>
      <c r="J95" s="43"/>
      <c r="K95" s="43"/>
      <c r="L95" s="43"/>
      <c r="M95" s="44"/>
      <c r="N95" s="44"/>
      <c r="O95" s="44"/>
      <c r="P95" s="44"/>
      <c r="Q95" s="44"/>
      <c r="R95" s="44"/>
      <c r="S95" s="44"/>
      <c r="T95" s="43"/>
      <c r="U95" s="45"/>
      <c r="V95" s="43"/>
      <c r="W95" s="43"/>
      <c r="X95" s="43"/>
      <c r="Y95" s="43"/>
      <c r="Z95" s="43"/>
      <c r="AA95" s="46"/>
      <c r="AB95" s="46"/>
      <c r="AC95" s="46"/>
      <c r="AD95" s="46"/>
      <c r="AE95" s="46"/>
      <c r="AF95" s="46"/>
    </row>
    <row r="96" spans="1:32" s="98" customFormat="1" ht="23.25" customHeight="1" thickBot="1" x14ac:dyDescent="0.2">
      <c r="A96" s="130" t="s">
        <v>205</v>
      </c>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2"/>
    </row>
    <row r="97" spans="1:33" s="4" customFormat="1" ht="14.25" customHeight="1" thickBot="1" x14ac:dyDescent="0.2">
      <c r="A97" s="317" t="s">
        <v>63</v>
      </c>
      <c r="B97" s="318"/>
      <c r="C97" s="318"/>
      <c r="D97" s="318"/>
      <c r="E97" s="318"/>
      <c r="F97" s="318"/>
      <c r="G97" s="318"/>
      <c r="H97" s="318"/>
      <c r="I97" s="318"/>
      <c r="J97" s="102" t="s">
        <v>59</v>
      </c>
      <c r="K97" s="294">
        <f>E56</f>
        <v>0</v>
      </c>
      <c r="L97" s="295"/>
      <c r="M97" s="314">
        <f>IF(M90&lt;&gt;"",M90,IF(M81&lt;&gt;"",M81,M77))</f>
        <v>0</v>
      </c>
      <c r="N97" s="315"/>
      <c r="O97" s="315"/>
      <c r="P97" s="315"/>
      <c r="Q97" s="315"/>
      <c r="R97" s="315"/>
      <c r="S97" s="316"/>
      <c r="T97" s="38" t="str">
        <f>IF(M90&lt;&gt;"","３－③授業料確定後の金額変更",IF(M81&lt;&gt;"","３－②授業料確定申請","３－①授業料概算申請"))</f>
        <v>３－①授業料概算申請</v>
      </c>
      <c r="U97" s="38"/>
      <c r="V97" s="119"/>
      <c r="W97" s="119"/>
      <c r="X97" s="119"/>
      <c r="Y97" s="119"/>
      <c r="Z97" s="38"/>
      <c r="AA97" s="38"/>
      <c r="AB97" s="38"/>
      <c r="AC97" s="38"/>
      <c r="AD97" s="38"/>
      <c r="AE97" s="38"/>
      <c r="AF97" s="133"/>
      <c r="AG97" s="153"/>
    </row>
    <row r="98" spans="1:33" s="4" customFormat="1" ht="14.25" customHeight="1" x14ac:dyDescent="0.15">
      <c r="A98" s="319" t="s">
        <v>58</v>
      </c>
      <c r="B98" s="320"/>
      <c r="C98" s="320"/>
      <c r="D98" s="320"/>
      <c r="E98" s="320"/>
      <c r="F98" s="320"/>
      <c r="G98" s="320"/>
      <c r="H98" s="320"/>
      <c r="I98" s="320"/>
      <c r="J98" s="102" t="s">
        <v>60</v>
      </c>
      <c r="K98" s="294">
        <f>E56</f>
        <v>0</v>
      </c>
      <c r="L98" s="295"/>
      <c r="M98" s="296" t="e">
        <f>ROUND(M97/O52*O53,2)</f>
        <v>#VALUE!</v>
      </c>
      <c r="N98" s="297"/>
      <c r="O98" s="297"/>
      <c r="P98" s="297"/>
      <c r="Q98" s="297"/>
      <c r="R98" s="297"/>
      <c r="S98" s="298"/>
      <c r="T98" s="38" t="str">
        <f>"=Ａ/"&amp;O52&amp;"か月（総月数）*"&amp;O53&amp;"か月（2022年度月数）"</f>
        <v>=Ａ/か月（総月数）*か月（2022年度月数）</v>
      </c>
      <c r="U98" s="38"/>
      <c r="V98" s="119"/>
      <c r="W98" s="119"/>
      <c r="X98" s="119"/>
      <c r="Y98" s="119"/>
      <c r="Z98" s="38"/>
      <c r="AA98" s="38"/>
      <c r="AB98" s="38"/>
      <c r="AC98" s="38"/>
      <c r="AD98" s="38"/>
      <c r="AE98" s="38"/>
      <c r="AF98" s="133"/>
      <c r="AG98" s="153"/>
    </row>
    <row r="99" spans="1:33" s="4" customFormat="1" ht="14.25" customHeight="1" x14ac:dyDescent="0.15">
      <c r="A99" s="319" t="s">
        <v>206</v>
      </c>
      <c r="B99" s="320"/>
      <c r="C99" s="320"/>
      <c r="D99" s="320"/>
      <c r="E99" s="320"/>
      <c r="F99" s="320"/>
      <c r="G99" s="320"/>
      <c r="H99" s="320"/>
      <c r="I99" s="320"/>
      <c r="J99" s="102" t="s">
        <v>61</v>
      </c>
      <c r="K99" s="294">
        <f>E56</f>
        <v>0</v>
      </c>
      <c r="L99" s="295"/>
      <c r="M99" s="296" t="e">
        <f>ROUND(M97/O52*O54,2)</f>
        <v>#VALUE!</v>
      </c>
      <c r="N99" s="297"/>
      <c r="O99" s="297"/>
      <c r="P99" s="297"/>
      <c r="Q99" s="297"/>
      <c r="R99" s="297"/>
      <c r="S99" s="298"/>
      <c r="T99" s="38" t="e">
        <f>"=Ａ/"&amp;O52&amp;"か月*"&amp;O54&amp;"か月（2023年度月数）※2023年度支給分"</f>
        <v>#VALUE!</v>
      </c>
      <c r="U99" s="119"/>
      <c r="V99" s="119"/>
      <c r="W99" s="119"/>
      <c r="X99" s="119"/>
      <c r="Y99" s="119"/>
      <c r="Z99" s="120"/>
      <c r="AA99" s="121"/>
      <c r="AB99" s="121"/>
      <c r="AC99" s="121"/>
      <c r="AD99" s="121"/>
      <c r="AE99" s="121"/>
      <c r="AF99" s="134"/>
      <c r="AG99" s="153"/>
    </row>
    <row r="100" spans="1:33" s="4" customFormat="1" ht="14.25" customHeight="1" x14ac:dyDescent="0.15">
      <c r="A100" s="319" t="s">
        <v>220</v>
      </c>
      <c r="B100" s="320"/>
      <c r="C100" s="320"/>
      <c r="D100" s="320"/>
      <c r="E100" s="320"/>
      <c r="F100" s="320"/>
      <c r="G100" s="320"/>
      <c r="H100" s="320"/>
      <c r="I100" s="320"/>
      <c r="J100" s="320"/>
      <c r="K100" s="102"/>
      <c r="L100" s="102"/>
      <c r="M100" s="299" t="e">
        <f>ROUNDDOWN(M98*S56,0)</f>
        <v>#VALUE!</v>
      </c>
      <c r="N100" s="300"/>
      <c r="O100" s="300"/>
      <c r="P100" s="300"/>
      <c r="Q100" s="300"/>
      <c r="R100" s="300"/>
      <c r="S100" s="301"/>
      <c r="T100" s="122" t="s">
        <v>17</v>
      </c>
      <c r="U100" s="38" t="e">
        <f>"=B*"&amp;S56&amp;"円（2022年度円換算率）"</f>
        <v>#N/A</v>
      </c>
      <c r="V100" s="122"/>
      <c r="W100" s="122"/>
      <c r="X100" s="123"/>
      <c r="Y100" s="123"/>
      <c r="Z100" s="123"/>
      <c r="AA100" s="121"/>
      <c r="AB100" s="121"/>
      <c r="AC100" s="121"/>
      <c r="AD100" s="121"/>
      <c r="AE100" s="121"/>
      <c r="AF100" s="134"/>
    </row>
    <row r="101" spans="1:33" s="4" customFormat="1" ht="14.25" customHeight="1" thickBot="1" x14ac:dyDescent="0.2">
      <c r="A101" s="321" t="s">
        <v>221</v>
      </c>
      <c r="B101" s="322"/>
      <c r="C101" s="322"/>
      <c r="D101" s="322"/>
      <c r="E101" s="322"/>
      <c r="F101" s="322"/>
      <c r="G101" s="322"/>
      <c r="H101" s="322"/>
      <c r="I101" s="322"/>
      <c r="J101" s="322"/>
      <c r="K101" s="102"/>
      <c r="L101" s="102"/>
      <c r="M101" s="326" t="e">
        <f>ROUNDDOWN(M99*AC56,0)</f>
        <v>#VALUE!</v>
      </c>
      <c r="N101" s="327"/>
      <c r="O101" s="327"/>
      <c r="P101" s="327"/>
      <c r="Q101" s="327"/>
      <c r="R101" s="327"/>
      <c r="S101" s="328"/>
      <c r="T101" s="122" t="s">
        <v>17</v>
      </c>
      <c r="U101" s="38" t="str">
        <f>"=C*"&amp;AC56&amp;"円（2023年度円換算率）※2023年度支給分"</f>
        <v>=C*円（2023年度円換算率）※2023年度支給分</v>
      </c>
      <c r="V101" s="122"/>
      <c r="W101" s="122"/>
      <c r="X101" s="123"/>
      <c r="Y101" s="123"/>
      <c r="Z101" s="123"/>
      <c r="AA101" s="154"/>
      <c r="AB101" s="154"/>
      <c r="AC101" s="154"/>
      <c r="AD101" s="154"/>
      <c r="AE101" s="154"/>
      <c r="AF101" s="155"/>
    </row>
    <row r="102" spans="1:33" s="4" customFormat="1" ht="27" customHeight="1" thickTop="1" thickBot="1" x14ac:dyDescent="0.2">
      <c r="A102" s="323" t="s">
        <v>207</v>
      </c>
      <c r="B102" s="324"/>
      <c r="C102" s="324"/>
      <c r="D102" s="324"/>
      <c r="E102" s="324"/>
      <c r="F102" s="324"/>
      <c r="G102" s="324"/>
      <c r="H102" s="324"/>
      <c r="I102" s="324"/>
      <c r="J102" s="324"/>
      <c r="K102" s="324"/>
      <c r="L102" s="325"/>
      <c r="M102" s="302" t="e">
        <f ca="1">IF(AB30=0,IF(AB35=M100,M100,IF(M100-AB35&lt;=AB38,M100,AB37)),IF(AB35=M100,M100,IF(M100-AB35&lt;=AB38,M100,AB37-AB30)))</f>
        <v>#VALUE!</v>
      </c>
      <c r="N102" s="303"/>
      <c r="O102" s="303"/>
      <c r="P102" s="303"/>
      <c r="Q102" s="303"/>
      <c r="R102" s="303"/>
      <c r="S102" s="304"/>
      <c r="T102" s="127" t="s">
        <v>17</v>
      </c>
      <c r="U102" s="37"/>
      <c r="V102" s="37"/>
      <c r="W102" s="305" t="e">
        <f ca="1">IF(AB30+M100&lt;=2500000,"","年度支給上限額調整済")</f>
        <v>#VALUE!</v>
      </c>
      <c r="X102" s="305"/>
      <c r="Y102" s="305"/>
      <c r="Z102" s="305"/>
      <c r="AA102" s="305"/>
      <c r="AB102" s="305"/>
      <c r="AC102" s="305"/>
      <c r="AD102" s="305"/>
      <c r="AE102" s="305"/>
      <c r="AF102" s="306"/>
    </row>
    <row r="103" spans="1:33" s="156" customFormat="1" ht="14.25" customHeight="1" thickTop="1" x14ac:dyDescent="0.15">
      <c r="A103" s="291" t="s">
        <v>208</v>
      </c>
      <c r="B103" s="292"/>
      <c r="C103" s="292"/>
      <c r="D103" s="292"/>
      <c r="E103" s="292"/>
      <c r="F103" s="292"/>
      <c r="G103" s="292"/>
      <c r="H103" s="292"/>
      <c r="I103" s="292"/>
      <c r="J103" s="292"/>
      <c r="K103" s="292"/>
      <c r="L103" s="293"/>
      <c r="M103" s="267" t="e">
        <f ca="1">AB30+M102</f>
        <v>#VALUE!</v>
      </c>
      <c r="N103" s="268"/>
      <c r="O103" s="268"/>
      <c r="P103" s="268"/>
      <c r="Q103" s="268"/>
      <c r="R103" s="268"/>
      <c r="S103" s="269"/>
      <c r="T103" s="39" t="s">
        <v>17</v>
      </c>
      <c r="U103" s="38"/>
      <c r="V103" s="39"/>
      <c r="W103" s="39"/>
      <c r="X103" s="39"/>
      <c r="Y103" s="39"/>
      <c r="Z103" s="39"/>
      <c r="AA103" s="40"/>
      <c r="AB103" s="40"/>
      <c r="AC103" s="40"/>
      <c r="AD103" s="40"/>
      <c r="AE103" s="40"/>
      <c r="AF103" s="135"/>
    </row>
    <row r="104" spans="1:33" s="152" customFormat="1" ht="19.899999999999999" customHeight="1" x14ac:dyDescent="0.15">
      <c r="A104" s="270" t="s">
        <v>155</v>
      </c>
      <c r="B104" s="271"/>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8"/>
    </row>
    <row r="105" spans="1:33" s="152" customFormat="1" ht="19.5" customHeight="1" x14ac:dyDescent="0.15">
      <c r="A105" s="272"/>
      <c r="B105" s="273"/>
      <c r="C105" s="519"/>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20"/>
    </row>
    <row r="106" spans="1:33" s="152" customFormat="1" ht="15.75" customHeight="1" x14ac:dyDescent="0.15">
      <c r="A106" s="42"/>
      <c r="B106" s="43"/>
      <c r="C106" s="43"/>
      <c r="D106" s="43"/>
      <c r="E106" s="43"/>
      <c r="F106" s="43"/>
      <c r="G106" s="43"/>
      <c r="H106" s="43"/>
      <c r="I106" s="43"/>
      <c r="J106" s="43"/>
      <c r="K106" s="43"/>
      <c r="L106" s="43"/>
      <c r="M106" s="44"/>
      <c r="N106" s="44"/>
      <c r="O106" s="44"/>
      <c r="P106" s="44"/>
      <c r="Q106" s="44"/>
      <c r="R106" s="44"/>
      <c r="S106" s="44"/>
      <c r="T106" s="43"/>
      <c r="U106" s="45"/>
      <c r="V106" s="43"/>
      <c r="W106" s="43"/>
      <c r="X106" s="43"/>
      <c r="Y106" s="43"/>
      <c r="Z106" s="43"/>
      <c r="AA106" s="46"/>
      <c r="AB106" s="46"/>
      <c r="AC106" s="46"/>
      <c r="AD106" s="46"/>
      <c r="AE106" s="46"/>
      <c r="AF106" s="46"/>
    </row>
    <row r="107" spans="1:33" s="98" customFormat="1" ht="23.25" customHeight="1" x14ac:dyDescent="0.15">
      <c r="A107" s="41" t="s">
        <v>182</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row>
    <row r="108" spans="1:33" s="157" customFormat="1" ht="31.15" customHeight="1" x14ac:dyDescent="0.15">
      <c r="A108" s="278" t="s">
        <v>225</v>
      </c>
      <c r="B108" s="278"/>
      <c r="C108" s="278"/>
      <c r="D108" s="278"/>
      <c r="E108" s="278"/>
      <c r="F108" s="279" t="s">
        <v>177</v>
      </c>
      <c r="G108" s="280"/>
      <c r="H108" s="280"/>
      <c r="I108" s="281"/>
      <c r="J108" s="282" t="s">
        <v>34</v>
      </c>
      <c r="K108" s="283"/>
      <c r="L108" s="284" t="s">
        <v>65</v>
      </c>
      <c r="M108" s="285"/>
      <c r="N108" s="285"/>
      <c r="O108" s="285"/>
      <c r="P108" s="286"/>
      <c r="Q108" s="279" t="s">
        <v>64</v>
      </c>
      <c r="R108" s="280"/>
      <c r="S108" s="280"/>
      <c r="T108" s="281"/>
      <c r="U108" s="287" t="s">
        <v>224</v>
      </c>
      <c r="V108" s="287"/>
      <c r="W108" s="287"/>
      <c r="X108" s="287"/>
      <c r="Y108" s="287"/>
      <c r="Z108" s="287"/>
      <c r="AA108" s="288" t="s">
        <v>257</v>
      </c>
      <c r="AB108" s="289"/>
      <c r="AC108" s="289"/>
      <c r="AD108" s="289"/>
      <c r="AE108" s="289"/>
      <c r="AF108" s="290"/>
    </row>
    <row r="109" spans="1:33" s="157" customFormat="1" ht="14.1" customHeight="1" x14ac:dyDescent="0.15">
      <c r="A109" s="521"/>
      <c r="B109" s="521"/>
      <c r="C109" s="521"/>
      <c r="D109" s="521"/>
      <c r="E109" s="521"/>
      <c r="F109" s="522"/>
      <c r="G109" s="523"/>
      <c r="H109" s="523"/>
      <c r="I109" s="524"/>
      <c r="J109" s="225">
        <f>$E$56</f>
        <v>0</v>
      </c>
      <c r="K109" s="226"/>
      <c r="L109" s="525"/>
      <c r="M109" s="526"/>
      <c r="N109" s="526"/>
      <c r="O109" s="526"/>
      <c r="P109" s="527"/>
      <c r="Q109" s="230">
        <f>M97-L109</f>
        <v>0</v>
      </c>
      <c r="R109" s="231"/>
      <c r="S109" s="231"/>
      <c r="T109" s="232"/>
      <c r="U109" s="528"/>
      <c r="V109" s="528"/>
      <c r="W109" s="528"/>
      <c r="X109" s="528"/>
      <c r="Y109" s="528"/>
      <c r="Z109" s="528"/>
      <c r="AA109" s="528"/>
      <c r="AB109" s="528"/>
      <c r="AC109" s="528"/>
      <c r="AD109" s="528"/>
      <c r="AE109" s="528"/>
      <c r="AF109" s="528"/>
    </row>
    <row r="110" spans="1:33" s="157" customFormat="1" ht="14.1" customHeight="1" x14ac:dyDescent="0.15">
      <c r="A110" s="521"/>
      <c r="B110" s="521"/>
      <c r="C110" s="521"/>
      <c r="D110" s="521"/>
      <c r="E110" s="521"/>
      <c r="F110" s="522"/>
      <c r="G110" s="523"/>
      <c r="H110" s="523"/>
      <c r="I110" s="524"/>
      <c r="J110" s="225">
        <f>$E$56</f>
        <v>0</v>
      </c>
      <c r="K110" s="226"/>
      <c r="L110" s="525"/>
      <c r="M110" s="526"/>
      <c r="N110" s="526"/>
      <c r="O110" s="526"/>
      <c r="P110" s="527"/>
      <c r="Q110" s="230">
        <f>IF(L110&gt;0,Q109-L110,0)</f>
        <v>0</v>
      </c>
      <c r="R110" s="231"/>
      <c r="S110" s="231"/>
      <c r="T110" s="232"/>
      <c r="U110" s="528"/>
      <c r="V110" s="528"/>
      <c r="W110" s="528"/>
      <c r="X110" s="528"/>
      <c r="Y110" s="528"/>
      <c r="Z110" s="528"/>
      <c r="AA110" s="528"/>
      <c r="AB110" s="528"/>
      <c r="AC110" s="528"/>
      <c r="AD110" s="528"/>
      <c r="AE110" s="528"/>
      <c r="AF110" s="528"/>
    </row>
    <row r="111" spans="1:33" s="63" customFormat="1" ht="14.1" customHeight="1" x14ac:dyDescent="0.15">
      <c r="A111" s="521"/>
      <c r="B111" s="521"/>
      <c r="C111" s="521"/>
      <c r="D111" s="521"/>
      <c r="E111" s="521"/>
      <c r="F111" s="522"/>
      <c r="G111" s="523"/>
      <c r="H111" s="523"/>
      <c r="I111" s="524"/>
      <c r="J111" s="225">
        <f t="shared" ref="J111:J113" si="3">$E$56</f>
        <v>0</v>
      </c>
      <c r="K111" s="226"/>
      <c r="L111" s="525"/>
      <c r="M111" s="526"/>
      <c r="N111" s="526"/>
      <c r="O111" s="526"/>
      <c r="P111" s="527"/>
      <c r="Q111" s="230">
        <f>IF(L111&gt;0,Q110-L111,0)</f>
        <v>0</v>
      </c>
      <c r="R111" s="231"/>
      <c r="S111" s="231"/>
      <c r="T111" s="232"/>
      <c r="U111" s="528"/>
      <c r="V111" s="528"/>
      <c r="W111" s="528"/>
      <c r="X111" s="528"/>
      <c r="Y111" s="528"/>
      <c r="Z111" s="528"/>
      <c r="AA111" s="528"/>
      <c r="AB111" s="528"/>
      <c r="AC111" s="528"/>
      <c r="AD111" s="528"/>
      <c r="AE111" s="528"/>
      <c r="AF111" s="528"/>
    </row>
    <row r="112" spans="1:33" s="63" customFormat="1" ht="14.1" customHeight="1" x14ac:dyDescent="0.15">
      <c r="A112" s="521"/>
      <c r="B112" s="521"/>
      <c r="C112" s="521"/>
      <c r="D112" s="521"/>
      <c r="E112" s="521"/>
      <c r="F112" s="522"/>
      <c r="G112" s="523"/>
      <c r="H112" s="523"/>
      <c r="I112" s="524"/>
      <c r="J112" s="225">
        <f t="shared" si="3"/>
        <v>0</v>
      </c>
      <c r="K112" s="226"/>
      <c r="L112" s="525"/>
      <c r="M112" s="526"/>
      <c r="N112" s="526"/>
      <c r="O112" s="526"/>
      <c r="P112" s="527"/>
      <c r="Q112" s="230">
        <f>IF(L112&gt;0,Q111-L112,0)</f>
        <v>0</v>
      </c>
      <c r="R112" s="231"/>
      <c r="S112" s="231"/>
      <c r="T112" s="232"/>
      <c r="U112" s="528"/>
      <c r="V112" s="528"/>
      <c r="W112" s="528"/>
      <c r="X112" s="528"/>
      <c r="Y112" s="528"/>
      <c r="Z112" s="528"/>
      <c r="AA112" s="528"/>
      <c r="AB112" s="528"/>
      <c r="AC112" s="528"/>
      <c r="AD112" s="528"/>
      <c r="AE112" s="528"/>
      <c r="AF112" s="528"/>
    </row>
    <row r="113" spans="1:32" s="63" customFormat="1" ht="14.1" customHeight="1" x14ac:dyDescent="0.15">
      <c r="A113" s="521"/>
      <c r="B113" s="521"/>
      <c r="C113" s="521"/>
      <c r="D113" s="521"/>
      <c r="E113" s="521"/>
      <c r="F113" s="522"/>
      <c r="G113" s="523"/>
      <c r="H113" s="523"/>
      <c r="I113" s="524"/>
      <c r="J113" s="225">
        <f t="shared" si="3"/>
        <v>0</v>
      </c>
      <c r="K113" s="226"/>
      <c r="L113" s="525"/>
      <c r="M113" s="526"/>
      <c r="N113" s="526"/>
      <c r="O113" s="526"/>
      <c r="P113" s="527"/>
      <c r="Q113" s="230">
        <f>IF(L113&gt;0,Q112-L113,0)</f>
        <v>0</v>
      </c>
      <c r="R113" s="231"/>
      <c r="S113" s="231"/>
      <c r="T113" s="232"/>
      <c r="U113" s="528"/>
      <c r="V113" s="528"/>
      <c r="W113" s="528"/>
      <c r="X113" s="528"/>
      <c r="Y113" s="528"/>
      <c r="Z113" s="528"/>
      <c r="AA113" s="528"/>
      <c r="AB113" s="528"/>
      <c r="AC113" s="528"/>
      <c r="AD113" s="528"/>
      <c r="AE113" s="528"/>
      <c r="AF113" s="528"/>
    </row>
    <row r="114" spans="1:32" s="63" customFormat="1" ht="30" customHeight="1" x14ac:dyDescent="0.15">
      <c r="A114" s="212" t="s">
        <v>226</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4"/>
    </row>
    <row r="115" spans="1:32" s="63" customFormat="1" x14ac:dyDescent="0.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row>
    <row r="116" spans="1:32" s="63" customFormat="1"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row>
  </sheetData>
  <sheetProtection password="AFC9" sheet="1" formatCells="0" formatColumns="0" formatRows="0" insertColumns="0" insertRows="0" deleteColumns="0" deleteRows="0"/>
  <mergeCells count="295">
    <mergeCell ref="A114:AF114"/>
    <mergeCell ref="AA112:AF112"/>
    <mergeCell ref="A113:E113"/>
    <mergeCell ref="F113:I113"/>
    <mergeCell ref="J113:K113"/>
    <mergeCell ref="L113:P113"/>
    <mergeCell ref="Q113:T113"/>
    <mergeCell ref="U113:Z113"/>
    <mergeCell ref="AA113:AF113"/>
    <mergeCell ref="A112:E112"/>
    <mergeCell ref="F112:I112"/>
    <mergeCell ref="J112:K112"/>
    <mergeCell ref="L112:P112"/>
    <mergeCell ref="Q112:T112"/>
    <mergeCell ref="U112:Z112"/>
    <mergeCell ref="AA110:AF110"/>
    <mergeCell ref="A111:E111"/>
    <mergeCell ref="F111:I111"/>
    <mergeCell ref="J111:K111"/>
    <mergeCell ref="L111:P111"/>
    <mergeCell ref="Q111:T111"/>
    <mergeCell ref="U111:Z111"/>
    <mergeCell ref="AA111:AF111"/>
    <mergeCell ref="A110:E110"/>
    <mergeCell ref="F110:I110"/>
    <mergeCell ref="J110:K110"/>
    <mergeCell ref="L110:P110"/>
    <mergeCell ref="Q110:T110"/>
    <mergeCell ref="U110:Z110"/>
    <mergeCell ref="AA108:AF108"/>
    <mergeCell ref="A109:E109"/>
    <mergeCell ref="F109:I109"/>
    <mergeCell ref="J109:K109"/>
    <mergeCell ref="L109:P109"/>
    <mergeCell ref="Q109:T109"/>
    <mergeCell ref="U109:Z109"/>
    <mergeCell ref="AA109:AF109"/>
    <mergeCell ref="A108:E108"/>
    <mergeCell ref="F108:I108"/>
    <mergeCell ref="J108:K108"/>
    <mergeCell ref="L108:P108"/>
    <mergeCell ref="Q108:T108"/>
    <mergeCell ref="U108:Z108"/>
    <mergeCell ref="A102:L102"/>
    <mergeCell ref="M102:S102"/>
    <mergeCell ref="W102:AF102"/>
    <mergeCell ref="A103:L103"/>
    <mergeCell ref="M103:S103"/>
    <mergeCell ref="A104:B105"/>
    <mergeCell ref="C104:AF105"/>
    <mergeCell ref="A99:I99"/>
    <mergeCell ref="K99:L99"/>
    <mergeCell ref="M99:S99"/>
    <mergeCell ref="A100:J100"/>
    <mergeCell ref="M100:S100"/>
    <mergeCell ref="A101:J101"/>
    <mergeCell ref="M101:S101"/>
    <mergeCell ref="A92:AF92"/>
    <mergeCell ref="A93:AF94"/>
    <mergeCell ref="A97:I97"/>
    <mergeCell ref="K97:L97"/>
    <mergeCell ref="M97:S97"/>
    <mergeCell ref="A98:I98"/>
    <mergeCell ref="K98:L98"/>
    <mergeCell ref="M98:S98"/>
    <mergeCell ref="K90:L90"/>
    <mergeCell ref="M90:S90"/>
    <mergeCell ref="T90:V90"/>
    <mergeCell ref="K91:L91"/>
    <mergeCell ref="M91:S91"/>
    <mergeCell ref="T91:V91"/>
    <mergeCell ref="A83:AF83"/>
    <mergeCell ref="A84:AF85"/>
    <mergeCell ref="D88:F88"/>
    <mergeCell ref="A89:I89"/>
    <mergeCell ref="K89:N89"/>
    <mergeCell ref="O89:S89"/>
    <mergeCell ref="T89:V89"/>
    <mergeCell ref="K81:L81"/>
    <mergeCell ref="M81:S81"/>
    <mergeCell ref="T81:V81"/>
    <mergeCell ref="K82:L82"/>
    <mergeCell ref="M82:S82"/>
    <mergeCell ref="T82:V82"/>
    <mergeCell ref="A73:S73"/>
    <mergeCell ref="T73:W73"/>
    <mergeCell ref="D76:F76"/>
    <mergeCell ref="K77:L77"/>
    <mergeCell ref="M77:S77"/>
    <mergeCell ref="D80:F80"/>
    <mergeCell ref="A72:F72"/>
    <mergeCell ref="G72:I72"/>
    <mergeCell ref="N72:P72"/>
    <mergeCell ref="T72:W72"/>
    <mergeCell ref="X72:AA72"/>
    <mergeCell ref="AB72:AF72"/>
    <mergeCell ref="A71:F71"/>
    <mergeCell ref="G71:I71"/>
    <mergeCell ref="N71:P71"/>
    <mergeCell ref="T71:W71"/>
    <mergeCell ref="X71:AA71"/>
    <mergeCell ref="AB71:AF71"/>
    <mergeCell ref="A70:F70"/>
    <mergeCell ref="G70:I70"/>
    <mergeCell ref="N70:P70"/>
    <mergeCell ref="T70:W70"/>
    <mergeCell ref="X70:AA70"/>
    <mergeCell ref="AB70:AF70"/>
    <mergeCell ref="X60:AF62"/>
    <mergeCell ref="A66:Q66"/>
    <mergeCell ref="R66:Y66"/>
    <mergeCell ref="X59:AF59"/>
    <mergeCell ref="G62:H62"/>
    <mergeCell ref="AB68:AF68"/>
    <mergeCell ref="A69:F69"/>
    <mergeCell ref="G69:I69"/>
    <mergeCell ref="N69:P69"/>
    <mergeCell ref="T69:W69"/>
    <mergeCell ref="X69:AA69"/>
    <mergeCell ref="AB69:AF69"/>
    <mergeCell ref="A67:F67"/>
    <mergeCell ref="G67:S67"/>
    <mergeCell ref="T67:W67"/>
    <mergeCell ref="X67:AA67"/>
    <mergeCell ref="AB67:AF67"/>
    <mergeCell ref="A68:F68"/>
    <mergeCell ref="G68:I68"/>
    <mergeCell ref="N68:P68"/>
    <mergeCell ref="T68:W68"/>
    <mergeCell ref="X68:AA68"/>
    <mergeCell ref="J61:K61"/>
    <mergeCell ref="M61:N61"/>
    <mergeCell ref="U46:Z46"/>
    <mergeCell ref="AB46:AE46"/>
    <mergeCell ref="S54:AF54"/>
    <mergeCell ref="A56:D56"/>
    <mergeCell ref="E56:F56"/>
    <mergeCell ref="G56:K56"/>
    <mergeCell ref="L56:R56"/>
    <mergeCell ref="S56:U56"/>
    <mergeCell ref="V56:AB56"/>
    <mergeCell ref="AC56:AE56"/>
    <mergeCell ref="AB47:AE47"/>
    <mergeCell ref="P50:R50"/>
    <mergeCell ref="A52:C52"/>
    <mergeCell ref="H52:J52"/>
    <mergeCell ref="S53:AF53"/>
    <mergeCell ref="AB43:AE43"/>
    <mergeCell ref="E44:F44"/>
    <mergeCell ref="G44:I44"/>
    <mergeCell ref="M44:O44"/>
    <mergeCell ref="P44:T44"/>
    <mergeCell ref="U44:Z44"/>
    <mergeCell ref="AB44:AE44"/>
    <mergeCell ref="U42:Z42"/>
    <mergeCell ref="A43:C46"/>
    <mergeCell ref="E43:F43"/>
    <mergeCell ref="G43:I43"/>
    <mergeCell ref="M43:O43"/>
    <mergeCell ref="P43:T43"/>
    <mergeCell ref="U43:Z43"/>
    <mergeCell ref="E45:F45"/>
    <mergeCell ref="G45:I45"/>
    <mergeCell ref="M45:O45"/>
    <mergeCell ref="P45:T45"/>
    <mergeCell ref="U45:Z45"/>
    <mergeCell ref="AB45:AE45"/>
    <mergeCell ref="E46:F46"/>
    <mergeCell ref="G46:I46"/>
    <mergeCell ref="M46:O46"/>
    <mergeCell ref="P46:T46"/>
    <mergeCell ref="AB35:AE35"/>
    <mergeCell ref="AB36:AE36"/>
    <mergeCell ref="AB37:AE37"/>
    <mergeCell ref="A38:AA38"/>
    <mergeCell ref="AB38:AE38"/>
    <mergeCell ref="A42:C42"/>
    <mergeCell ref="D42:F42"/>
    <mergeCell ref="G42:L42"/>
    <mergeCell ref="M42:O42"/>
    <mergeCell ref="P42:T42"/>
    <mergeCell ref="E31:F31"/>
    <mergeCell ref="G31:I31"/>
    <mergeCell ref="M31:O31"/>
    <mergeCell ref="P31:T31"/>
    <mergeCell ref="U31:Z31"/>
    <mergeCell ref="AB31:AE31"/>
    <mergeCell ref="E32:F32"/>
    <mergeCell ref="AB33:AE33"/>
    <mergeCell ref="E34:F34"/>
    <mergeCell ref="G34:I34"/>
    <mergeCell ref="M34:O34"/>
    <mergeCell ref="P34:T34"/>
    <mergeCell ref="U34:Z34"/>
    <mergeCell ref="AB34:AE34"/>
    <mergeCell ref="G32:I32"/>
    <mergeCell ref="M32:O32"/>
    <mergeCell ref="P32:T32"/>
    <mergeCell ref="U32:Z32"/>
    <mergeCell ref="AB32:AE32"/>
    <mergeCell ref="E33:F33"/>
    <mergeCell ref="G33:I33"/>
    <mergeCell ref="M33:O33"/>
    <mergeCell ref="P33:T33"/>
    <mergeCell ref="U33:Z33"/>
    <mergeCell ref="AB28:AE28"/>
    <mergeCell ref="E27:F27"/>
    <mergeCell ref="G27:I27"/>
    <mergeCell ref="M27:O27"/>
    <mergeCell ref="P27:T27"/>
    <mergeCell ref="U27:Z27"/>
    <mergeCell ref="AB27:AE27"/>
    <mergeCell ref="AB29:AE29"/>
    <mergeCell ref="AB30:AE30"/>
    <mergeCell ref="AB25:AE25"/>
    <mergeCell ref="E26:F26"/>
    <mergeCell ref="G26:I26"/>
    <mergeCell ref="M26:O26"/>
    <mergeCell ref="P26:T26"/>
    <mergeCell ref="U26:Z26"/>
    <mergeCell ref="AB26:AE26"/>
    <mergeCell ref="AB23:AE23"/>
    <mergeCell ref="E24:F24"/>
    <mergeCell ref="G24:I24"/>
    <mergeCell ref="M24:O24"/>
    <mergeCell ref="P24:T24"/>
    <mergeCell ref="U24:Z24"/>
    <mergeCell ref="AB24:AE24"/>
    <mergeCell ref="AA17:AB17"/>
    <mergeCell ref="AD17:AE17"/>
    <mergeCell ref="W6:AF6"/>
    <mergeCell ref="W7:AF7"/>
    <mergeCell ref="W8:AF8"/>
    <mergeCell ref="A10:AF10"/>
    <mergeCell ref="A14:AF14"/>
    <mergeCell ref="A22:C22"/>
    <mergeCell ref="D22:F22"/>
    <mergeCell ref="G22:L22"/>
    <mergeCell ref="M22:O22"/>
    <mergeCell ref="P22:T22"/>
    <mergeCell ref="U22:Z22"/>
    <mergeCell ref="A18:I18"/>
    <mergeCell ref="J18:AF18"/>
    <mergeCell ref="A19:I19"/>
    <mergeCell ref="J19:U19"/>
    <mergeCell ref="V19:X19"/>
    <mergeCell ref="Y19:AF19"/>
    <mergeCell ref="B62:F62"/>
    <mergeCell ref="A17:I17"/>
    <mergeCell ref="J17:M17"/>
    <mergeCell ref="O17:P17"/>
    <mergeCell ref="V17:Y17"/>
    <mergeCell ref="A23:C28"/>
    <mergeCell ref="E23:F23"/>
    <mergeCell ref="G23:I23"/>
    <mergeCell ref="M23:O23"/>
    <mergeCell ref="P23:T23"/>
    <mergeCell ref="U23:Z23"/>
    <mergeCell ref="E25:F25"/>
    <mergeCell ref="G25:I25"/>
    <mergeCell ref="M25:O25"/>
    <mergeCell ref="P25:T25"/>
    <mergeCell ref="U25:Z25"/>
    <mergeCell ref="E28:F28"/>
    <mergeCell ref="G28:I28"/>
    <mergeCell ref="M28:O28"/>
    <mergeCell ref="P28:T28"/>
    <mergeCell ref="J62:K62"/>
    <mergeCell ref="M62:N62"/>
    <mergeCell ref="U28:Z28"/>
    <mergeCell ref="A31:C34"/>
    <mergeCell ref="P62:Q62"/>
    <mergeCell ref="S62:W62"/>
    <mergeCell ref="S51:AF52"/>
    <mergeCell ref="E58:AF58"/>
    <mergeCell ref="A59:F59"/>
    <mergeCell ref="G59:I59"/>
    <mergeCell ref="J59:L59"/>
    <mergeCell ref="M59:O59"/>
    <mergeCell ref="P59:R59"/>
    <mergeCell ref="S59:W59"/>
    <mergeCell ref="B60:F60"/>
    <mergeCell ref="G60:H60"/>
    <mergeCell ref="I60:I62"/>
    <mergeCell ref="J60:K60"/>
    <mergeCell ref="L60:L62"/>
    <mergeCell ref="M60:N60"/>
    <mergeCell ref="O60:O62"/>
    <mergeCell ref="P60:Q60"/>
    <mergeCell ref="R60:R62"/>
    <mergeCell ref="S60:W60"/>
    <mergeCell ref="B61:F61"/>
    <mergeCell ref="G61:H61"/>
    <mergeCell ref="P61:Q61"/>
    <mergeCell ref="S61:W61"/>
  </mergeCells>
  <phoneticPr fontId="5"/>
  <conditionalFormatting sqref="P23:T28">
    <cfRule type="expression" dxfId="12" priority="18">
      <formula>$M23="支給"</formula>
    </cfRule>
  </conditionalFormatting>
  <conditionalFormatting sqref="P31:T34">
    <cfRule type="expression" dxfId="11" priority="17">
      <formula>$M31="支給"</formula>
    </cfRule>
  </conditionalFormatting>
  <conditionalFormatting sqref="A71:A72 G69:G72 Q69:S72">
    <cfRule type="expression" dxfId="10" priority="16">
      <formula>$K$66="通年一括払い"</formula>
    </cfRule>
  </conditionalFormatting>
  <conditionalFormatting sqref="J69:M72">
    <cfRule type="expression" dxfId="9" priority="15">
      <formula>$K$66="通年一括払い"</formula>
    </cfRule>
  </conditionalFormatting>
  <conditionalFormatting sqref="A93:AF94 A84">
    <cfRule type="expression" dxfId="8" priority="13">
      <formula>OR($T$82="",$T$82="確定")</formula>
    </cfRule>
  </conditionalFormatting>
  <conditionalFormatting sqref="X68:X69">
    <cfRule type="cellIs" dxfId="7" priority="12" operator="equal">
      <formula>"確定"</formula>
    </cfRule>
  </conditionalFormatting>
  <conditionalFormatting sqref="X70">
    <cfRule type="cellIs" dxfId="6" priority="11" operator="equal">
      <formula>"確定"</formula>
    </cfRule>
  </conditionalFormatting>
  <conditionalFormatting sqref="X71">
    <cfRule type="cellIs" dxfId="5" priority="10" operator="equal">
      <formula>"確定"</formula>
    </cfRule>
  </conditionalFormatting>
  <conditionalFormatting sqref="X72">
    <cfRule type="cellIs" dxfId="4" priority="9" operator="equal">
      <formula>"確定"</formula>
    </cfRule>
  </conditionalFormatting>
  <conditionalFormatting sqref="A69">
    <cfRule type="expression" dxfId="3" priority="8">
      <formula>$K$66="通年一括払い"</formula>
    </cfRule>
  </conditionalFormatting>
  <conditionalFormatting sqref="A68">
    <cfRule type="expression" dxfId="2" priority="7">
      <formula>$K$66="通年一括払い"</formula>
    </cfRule>
  </conditionalFormatting>
  <conditionalFormatting sqref="P43:T46">
    <cfRule type="expression" dxfId="1" priority="3">
      <formula>$M43="支給"</formula>
    </cfRule>
  </conditionalFormatting>
  <conditionalFormatting sqref="G60:H62 J60:K62 M60:N62 P60:Q62 S60:AF62">
    <cfRule type="expression" dxfId="0" priority="1">
      <formula>$B$60="免除等無し"</formula>
    </cfRule>
  </conditionalFormatting>
  <dataValidations count="20">
    <dataValidation type="list" allowBlank="1" showInputMessage="1" showErrorMessage="1" sqref="D80:F80 D88:F88 T89:V89 H52:J52 N68:P72">
      <formula1>"2022,2023,2024"</formula1>
    </dataValidation>
    <dataValidation type="list" allowBlank="1" showInputMessage="1" showErrorMessage="1" sqref="P50:R50">
      <formula1>"はい,いいえ"</formula1>
    </dataValidation>
    <dataValidation type="list" allowBlank="1" showInputMessage="1" showErrorMessage="1" sqref="JQ109:JT113 TM109:TP113 ADI109:ADL113 ANE109:ANH113 AXA109:AXD113 BGW109:BGZ113 BQS109:BQV113 CAO109:CAR113 CKK109:CKN113 CUG109:CUJ113 DEC109:DEF113 DNY109:DOB113 DXU109:DXX113 EHQ109:EHT113 ERM109:ERP113 FBI109:FBL113 FLE109:FLH113 FVA109:FVD113 GEW109:GEZ113 GOS109:GOV113 GYO109:GYR113 HIK109:HIN113 HSG109:HSJ113 ICC109:ICF113 ILY109:IMB113 IVU109:IVX113 JFQ109:JFT113 JPM109:JPP113 JZI109:JZL113 KJE109:KJH113 KTA109:KTD113 LCW109:LCZ113 LMS109:LMV113 LWO109:LWR113 MGK109:MGN113 MQG109:MQJ113 NAC109:NAF113 NJY109:NKB113 NTU109:NTX113 ODQ109:ODT113 ONM109:ONP113 OXI109:OXL113 PHE109:PHH113 PRA109:PRD113 QAW109:QAZ113 QKS109:QKV113 QUO109:QUR113 REK109:REN113 ROG109:ROJ113 RYC109:RYF113 SHY109:SIB113 SRU109:SRX113 TBQ109:TBT113 TLM109:TLP113 TVI109:TVL113 UFE109:UFH113 UPA109:UPD113 UYW109:UYZ113 VIS109:VIV113 VSO109:VSR113 WCK109:WCN113 WMG109:WMJ113 WWC109:WWF113">
      <formula1>"済,今回提出"</formula1>
    </dataValidation>
    <dataValidation type="list" allowBlank="1" showInputMessage="1" showErrorMessage="1" sqref="X68:X72">
      <formula1>"概算, 確定"</formula1>
    </dataValidation>
    <dataValidation type="list" allowBlank="1" showInputMessage="1" showErrorMessage="1" sqref="S60:S62">
      <formula1>"TA又はRA実施, 奨学金受給, その他"</formula1>
    </dataValidation>
    <dataValidation type="list" allowBlank="1" showInputMessage="1" showErrorMessage="1" sqref="AB68:AB72">
      <formula1>"請求書, 領収書, 請求書兼領収書, 支払い無し根拠, その他"</formula1>
    </dataValidation>
    <dataValidation type="list" allowBlank="1" showInputMessage="1" showErrorMessage="1" sqref="R66">
      <formula1>"1.無条件入学許可書,2.大学のホームページ,3.昨年度の授業料,4.学期授業料の整数倍,5.受講科目数,6.その他"</formula1>
    </dataValidation>
    <dataValidation type="list" allowBlank="1" showInputMessage="1" showErrorMessage="1" sqref="P31:T34">
      <formula1>"2022年度分"</formula1>
    </dataValidation>
    <dataValidation type="list" allowBlank="1" showInputMessage="1" showErrorMessage="1" sqref="P29:T30">
      <formula1>"2020年度分,2021年度分"</formula1>
    </dataValidation>
    <dataValidation type="list" allowBlank="1" showInputMessage="1" showErrorMessage="1" sqref="M23:O28 M31:O34 M43:O46">
      <formula1>"支給, 返納"</formula1>
    </dataValidation>
    <dataValidation type="list" allowBlank="1" showInputMessage="1" showErrorMessage="1" sqref="F109:F113">
      <formula1>"通年一括払い,通年分割払い,学期毎払い,支払なし"</formula1>
    </dataValidation>
    <dataValidation type="textLength" operator="equal" allowBlank="1" showInputMessage="1" showErrorMessage="1" sqref="W6:AF6">
      <formula1>12</formula1>
    </dataValidation>
    <dataValidation type="list" allowBlank="1" showInputMessage="1" showErrorMessage="1" sqref="P23:T28">
      <formula1>"2021年度分,2022年度分"</formula1>
    </dataValidation>
    <dataValidation type="list" allowBlank="1" showInputMessage="1" showErrorMessage="1" sqref="A52:C52 D76:F76 G68:I72">
      <formula1>"2022,2023"</formula1>
    </dataValidation>
    <dataValidation type="list" allowBlank="1" showInputMessage="1" showErrorMessage="1" sqref="P43:T46">
      <formula1>"2023年度分"</formula1>
    </dataValidation>
    <dataValidation type="list" allowBlank="1" showInputMessage="1" showErrorMessage="1" sqref="TL74:TM74 ADH74:ADI74 AND74:ANE74 AWZ74:AXA74 BGV74:BGW74 BQR74:BQS74 CAN74:CAO74 CKJ74:CKK74 CUF74:CUG74 DEB74:DEC74 DNX74:DNY74 DXT74:DXU74 EHP74:EHQ74 ERL74:ERM74 FBH74:FBI74 FLD74:FLE74 FUZ74:FVA74 GEV74:GEW74 GOR74:GOS74 GYN74:GYO74 HIJ74:HIK74 HSF74:HSG74 ICB74:ICC74 ILX74:ILY74 IVT74:IVU74 JFP74:JFQ74 JPL74:JPM74 JZH74:JZI74 KJD74:KJE74 KSZ74:KTA74 LCV74:LCW74 LMR74:LMS74 LWN74:LWO74 MGJ74:MGK74 MQF74:MQG74 NAB74:NAC74 NJX74:NJY74 NTT74:NTU74 ODP74:ODQ74 ONL74:ONM74 OXH74:OXI74 PHD74:PHE74 PQZ74:PRA74 QAV74:QAW74 QKR74:QKS74 QUN74:QUO74 REJ74:REK74 ROF74:ROG74 RYB74:RYC74 SHX74:SHY74 SRT74:SRU74 TBP74:TBQ74 TLL74:TLM74 TVH74:TVI74 UFD74:UFE74 UOZ74:UPA74 UYV74:UYW74 VIR74:VIS74 VSN74:VSO74 WCJ74:WCK74 WMF74:WMG74 WWB74:WWC74 JP74:JQ74 WWB59:WWC62 WMF59:WMG62 WCJ59:WCK62 VSN59:VSO62 VIR59:VIS62 UYV59:UYW62 UOZ59:UPA62 UFD59:UFE62 TVH59:TVI62 TLL59:TLM62 TBP59:TBQ62 SRT59:SRU62 SHX59:SHY62 RYB59:RYC62 ROF59:ROG62 REJ59:REK62 QUN59:QUO62 QKR59:QKS62 QAV59:QAW62 PQZ59:PRA62 PHD59:PHE62 OXH59:OXI62 ONL59:ONM62 ODP59:ODQ62 NTT59:NTU62 NJX59:NJY62 NAB59:NAC62 MQF59:MQG62 MGJ59:MGK62 LWN59:LWO62 LMR59:LMS62 LCV59:LCW62 KSZ59:KTA62 KJD59:KJE62 JZH59:JZI62 JPL59:JPM62 JFP59:JFQ62 IVT59:IVU62 ILX59:ILY62 ICB59:ICC62 HSF59:HSG62 HIJ59:HIK62 GYN59:GYO62 GOR59:GOS62 GEV59:GEW62 FUZ59:FVA62 FLD59:FLE62 FBH59:FBI62 ERL59:ERM62 EHP59:EHQ62 DXT59:DXU62 DNX59:DNY62 DEB59:DEC62 CUF59:CUG62 CKJ59:CKK62 CAN59:CAO62 BQR59:BQS62 BGV59:BGW62 AWZ59:AXA62 AND59:ANE62 ADH59:ADI62 TL59:TM62 JP59:JQ62">
      <formula1>"請求書,請求書・領収書,授業料負担なし証拠"</formula1>
    </dataValidation>
    <dataValidation type="list" allowBlank="1" showInputMessage="1" showErrorMessage="1" sqref="TP74:TR74 ADL74:ADN74 ANH74:ANJ74 AXD74:AXF74 BGZ74:BHB74 BQV74:BQX74 CAR74:CAT74 CKN74:CKP74 CUJ74:CUL74 DEF74:DEH74 DOB74:DOD74 DXX74:DXZ74 EHT74:EHV74 ERP74:ERR74 FBL74:FBN74 FLH74:FLJ74 FVD74:FVF74 GEZ74:GFB74 GOV74:GOX74 GYR74:GYT74 HIN74:HIP74 HSJ74:HSL74 ICF74:ICH74 IMB74:IMD74 IVX74:IVZ74 JFT74:JFV74 JPP74:JPR74 JZL74:JZN74 KJH74:KJJ74 KTD74:KTF74 LCZ74:LDB74 LMV74:LMX74 LWR74:LWT74 MGN74:MGP74 MQJ74:MQL74 NAF74:NAH74 NKB74:NKD74 NTX74:NTZ74 ODT74:ODV74 ONP74:ONR74 OXL74:OXN74 PHH74:PHJ74 PRD74:PRF74 QAZ74:QBB74 QKV74:QKX74 QUR74:QUT74 REN74:REP74 ROJ74:ROL74 RYF74:RYH74 SIB74:SID74 SRX74:SRZ74 TBT74:TBV74 TLP74:TLR74 TVL74:TVN74 UFH74:UFJ74 UPD74:UPF74 UYZ74:UZB74 VIV74:VIX74 VSR74:VST74 WCN74:WCP74 WMJ74:WML74 WWF74:WWH74 JT74:JV74 WWF59:WWH62 WMJ59:WML62 WCN59:WCP62 VSR59:VST62 VIV59:VIX62 UYZ59:UZB62 UPD59:UPF62 UFH59:UFJ62 TVL59:TVN62 TLP59:TLR62 TBT59:TBV62 SRX59:SRZ62 SIB59:SID62 RYF59:RYH62 ROJ59:ROL62 REN59:REP62 QUR59:QUT62 QKV59:QKX62 QAZ59:QBB62 PRD59:PRF62 PHH59:PHJ62 OXL59:OXN62 ONP59:ONR62 ODT59:ODV62 NTX59:NTZ62 NKB59:NKD62 NAF59:NAH62 MQJ59:MQL62 MGN59:MGP62 LWR59:LWT62 LMV59:LMX62 LCZ59:LDB62 KTD59:KTF62 KJH59:KJJ62 JZL59:JZN62 JPP59:JPR62 JFT59:JFV62 IVX59:IVZ62 IMB59:IMD62 ICF59:ICH62 HSJ59:HSL62 HIN59:HIP62 GYR59:GYT62 GOV59:GOX62 GEZ59:GFB62 FVD59:FVF62 FLH59:FLJ62 FBL59:FBN62 ERP59:ERR62 EHT59:EHV62 DXX59:DXZ62 DOB59:DOD62 DEF59:DEH62 CUJ59:CUL62 CKN59:CKP62 CAR59:CAT62 BQV59:BQX62 BGZ59:BHB62 AXD59:AXF62 ANH59:ANJ62 ADL59:ADN62 TP59:TR62 JT59:JV62">
      <formula1>"確定,概算"</formula1>
    </dataValidation>
    <dataValidation type="list" allowBlank="1" showInputMessage="1" showErrorMessage="1" sqref="WLT74 WVP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formula1>"有,無"</formula1>
    </dataValidation>
    <dataValidation type="list" allowBlank="1" showInputMessage="1" showErrorMessage="1" sqref="ADJ74:ADK74 ANF74:ANG74 AXB74:AXC74 BGX74:BGY74 BQT74:BQU74 CAP74:CAQ74 CKL74:CKM74 CUH74:CUI74 DED74:DEE74 DNZ74:DOA74 DXV74:DXW74 EHR74:EHS74 ERN74:ERO74 FBJ74:FBK74 FLF74:FLG74 FVB74:FVC74 GEX74:GEY74 GOT74:GOU74 GYP74:GYQ74 HIL74:HIM74 HSH74:HSI74 ICD74:ICE74 ILZ74:IMA74 IVV74:IVW74 JFR74:JFS74 JPN74:JPO74 JZJ74:JZK74 KJF74:KJG74 KTB74:KTC74 LCX74:LCY74 LMT74:LMU74 LWP74:LWQ74 MGL74:MGM74 MQH74:MQI74 NAD74:NAE74 NJZ74:NKA74 NTV74:NTW74 ODR74:ODS74 ONN74:ONO74 OXJ74:OXK74 PHF74:PHG74 PRB74:PRC74 QAX74:QAY74 QKT74:QKU74 QUP74:QUQ74 REL74:REM74 ROH74:ROI74 RYD74:RYE74 SHZ74:SIA74 SRV74:SRW74 TBR74:TBS74 TLN74:TLO74 TVJ74:TVK74 UFF74:UFG74 UPB74:UPC74 UYX74:UYY74 VIT74:VIU74 VSP74:VSQ74 WCL74:WCM74 WMH74:WMI74 WWD74:WWE74 JR74:JS74 TN74:TO74 JR59:JS62 WWD59:WWE62 WMH59:WMI62 WCL59:WCM62 VSP59:VSQ62 VIT59:VIU62 UYX59:UYY62 UPB59:UPC62 UFF59:UFG62 TVJ59:TVK62 TLN59:TLO62 TBR59:TBS62 SRV59:SRW62 SHZ59:SIA62 RYD59:RYE62 ROH59:ROI62 REL59:REM62 QUP59:QUQ62 QKT59:QKU62 QAX59:QAY62 PRB59:PRC62 PHF59:PHG62 OXJ59:OXK62 ONN59:ONO62 ODR59:ODS62 NTV59:NTW62 NJZ59:NKA62 NAD59:NAE62 MQH59:MQI62 MGL59:MGM62 LWP59:LWQ62 LMT59:LMU62 LCX59:LCY62 KTB59:KTC62 KJF59:KJG62 JZJ59:JZK62 JPN59:JPO62 JFR59:JFS62 IVV59:IVW62 ILZ59:IMA62 ICD59:ICE62 HSH59:HSI62 HIL59:HIM62 GYP59:GYQ62 GOT59:GOU62 GEX59:GEY62 FVB59:FVC62 FLF59:FLG62 FBJ59:FBK62 ERN59:ERO62 EHR59:EHS62 DXV59:DXW62 DNZ59:DOA62 DED59:DEE62 CUH59:CUI62 CKL59:CKM62 CAP59:CAQ62 BQT59:BQU62 BGX59:BGY62 AXB59:AXC62 ANF59:ANG62 ADJ59:ADK62 TN59:TO62">
      <formula1>"通年一括払い,通年分割払い,学期毎請求払い,支払なし"</formula1>
    </dataValidation>
    <dataValidation type="list" allowBlank="1" showInputMessage="1" showErrorMessage="1" sqref="B60:F62">
      <formula1>"免除等無し,全額免除, 一部免除,授業料相当の奨学金"</formula1>
    </dataValidation>
  </dataValidations>
  <printOptions horizontalCentered="1"/>
  <pageMargins left="0.31496062992125984" right="0.31496062992125984" top="0.55118110236220474" bottom="0.35433070866141736" header="0.31496062992125984" footer="0.31496062992125984"/>
  <pageSetup paperSize="9" scale="86" fitToHeight="0" orientation="portrait" r:id="rId1"/>
  <headerFooter>
    <oddFooter>&amp;C&amp;P／&amp;N</oddFooter>
  </headerFooter>
  <rowBreaks count="1" manualBreakCount="1">
    <brk id="62"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E56:F56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F49"/>
  <sheetViews>
    <sheetView showGridLines="0" defaultGridColor="0" view="pageBreakPreview" colorId="22" zoomScaleNormal="120" zoomScaleSheetLayoutView="100" workbookViewId="0"/>
  </sheetViews>
  <sheetFormatPr defaultColWidth="9" defaultRowHeight="12" x14ac:dyDescent="0.15"/>
  <cols>
    <col min="1" max="14" width="2.625" style="4" customWidth="1"/>
    <col min="15" max="15" width="3.25" style="4" customWidth="1"/>
    <col min="16" max="32" width="2.625" style="4" customWidth="1"/>
    <col min="33" max="16384" width="9" style="4"/>
  </cols>
  <sheetData>
    <row r="1" spans="1:32"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65" t="s">
        <v>183</v>
      </c>
      <c r="AE1" s="12"/>
      <c r="AF1" s="11"/>
    </row>
    <row r="2" spans="1:32"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2"/>
      <c r="AD2" s="65"/>
      <c r="AE2" s="12"/>
      <c r="AF2" s="11"/>
    </row>
    <row r="3" spans="1:32" ht="27.75" customHeight="1" x14ac:dyDescent="0.15">
      <c r="A3" s="531" t="s">
        <v>186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row>
    <row r="4" spans="1:32" ht="15"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row>
    <row r="5" spans="1:32" s="98" customFormat="1" ht="23.25" customHeight="1" x14ac:dyDescent="0.15">
      <c r="A5" s="41" t="s">
        <v>152</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2" ht="15.75" customHeight="1" x14ac:dyDescent="0.15">
      <c r="A6" s="445" t="s">
        <v>154</v>
      </c>
      <c r="B6" s="445"/>
      <c r="C6" s="445"/>
      <c r="D6" s="445"/>
      <c r="E6" s="445"/>
      <c r="F6" s="445"/>
      <c r="G6" s="445"/>
      <c r="H6" s="445"/>
      <c r="I6" s="445"/>
      <c r="J6" s="536"/>
      <c r="K6" s="536"/>
      <c r="L6" s="536"/>
      <c r="M6" s="536"/>
      <c r="N6" s="172" t="s">
        <v>4</v>
      </c>
      <c r="O6" s="536"/>
      <c r="P6" s="536"/>
      <c r="Q6" s="172" t="s">
        <v>16</v>
      </c>
      <c r="R6" s="536"/>
      <c r="S6" s="536"/>
      <c r="T6" s="172" t="s">
        <v>6</v>
      </c>
      <c r="U6" s="533"/>
      <c r="V6" s="438"/>
      <c r="W6" s="16"/>
      <c r="X6" s="32"/>
      <c r="Y6" s="32"/>
      <c r="Z6" s="32"/>
      <c r="AA6" s="32"/>
      <c r="AB6" s="32"/>
      <c r="AC6" s="32"/>
      <c r="AD6" s="32"/>
      <c r="AE6" s="32"/>
      <c r="AF6" s="174"/>
    </row>
    <row r="7" spans="1:32" ht="18.75" customHeight="1" x14ac:dyDescent="0.15">
      <c r="A7" s="445" t="s">
        <v>0</v>
      </c>
      <c r="B7" s="445"/>
      <c r="C7" s="445"/>
      <c r="D7" s="445"/>
      <c r="E7" s="445"/>
      <c r="F7" s="445"/>
      <c r="G7" s="445"/>
      <c r="H7" s="445"/>
      <c r="I7" s="445"/>
      <c r="J7" s="535">
        <f>'様式4-1'!W6</f>
        <v>0</v>
      </c>
      <c r="K7" s="535"/>
      <c r="L7" s="535"/>
      <c r="M7" s="535"/>
      <c r="N7" s="535"/>
      <c r="O7" s="535"/>
      <c r="P7" s="535"/>
      <c r="Q7" s="532" t="s">
        <v>1</v>
      </c>
      <c r="R7" s="532"/>
      <c r="S7" s="532"/>
      <c r="T7" s="532"/>
      <c r="U7" s="532"/>
      <c r="V7" s="530">
        <f>'様式4-1'!W7</f>
        <v>0</v>
      </c>
      <c r="W7" s="530"/>
      <c r="X7" s="530"/>
      <c r="Y7" s="530"/>
      <c r="Z7" s="530"/>
      <c r="AA7" s="530"/>
      <c r="AB7" s="530"/>
      <c r="AC7" s="530"/>
      <c r="AD7" s="530"/>
      <c r="AE7" s="530"/>
      <c r="AF7" s="530"/>
    </row>
    <row r="8" spans="1:32" ht="15.75" customHeight="1" x14ac:dyDescent="0.15">
      <c r="A8" s="445" t="s">
        <v>2</v>
      </c>
      <c r="B8" s="445"/>
      <c r="C8" s="445"/>
      <c r="D8" s="445"/>
      <c r="E8" s="445"/>
      <c r="F8" s="445" t="s">
        <v>151</v>
      </c>
      <c r="G8" s="445" t="s">
        <v>10</v>
      </c>
      <c r="H8" s="445"/>
      <c r="I8" s="445"/>
      <c r="J8" s="529">
        <f>'様式4-1'!W8</f>
        <v>0</v>
      </c>
      <c r="K8" s="529"/>
      <c r="L8" s="529"/>
      <c r="M8" s="529"/>
      <c r="N8" s="529"/>
      <c r="O8" s="529"/>
      <c r="P8" s="529"/>
      <c r="Q8" s="529"/>
      <c r="R8" s="529"/>
      <c r="S8" s="529"/>
      <c r="T8" s="529"/>
      <c r="U8" s="529"/>
      <c r="V8" s="529"/>
      <c r="W8" s="529"/>
      <c r="X8" s="529"/>
      <c r="Y8" s="529"/>
      <c r="Z8" s="529"/>
      <c r="AA8" s="529"/>
      <c r="AB8" s="529"/>
      <c r="AC8" s="529"/>
      <c r="AD8" s="529"/>
      <c r="AE8" s="529"/>
      <c r="AF8" s="529"/>
    </row>
    <row r="9" spans="1:32" ht="15.75" customHeight="1" x14ac:dyDescent="0.15">
      <c r="A9" s="445" t="s">
        <v>19</v>
      </c>
      <c r="B9" s="445"/>
      <c r="C9" s="445"/>
      <c r="D9" s="445"/>
      <c r="E9" s="445"/>
      <c r="F9" s="445"/>
      <c r="G9" s="445"/>
      <c r="H9" s="445"/>
      <c r="I9" s="445"/>
      <c r="J9" s="529">
        <f>'様式4-1'!J17:M17</f>
        <v>0</v>
      </c>
      <c r="K9" s="529"/>
      <c r="L9" s="529"/>
      <c r="M9" s="529"/>
      <c r="N9" s="172" t="s">
        <v>4</v>
      </c>
      <c r="O9" s="529">
        <f>'様式4-1'!O17:P17</f>
        <v>0</v>
      </c>
      <c r="P9" s="529"/>
      <c r="Q9" s="173" t="s">
        <v>16</v>
      </c>
      <c r="R9" s="160"/>
      <c r="S9" s="158" t="s">
        <v>20</v>
      </c>
      <c r="T9" s="159"/>
      <c r="U9" s="17"/>
      <c r="V9" s="529">
        <f>'様式4-1'!V17:Y17</f>
        <v>0</v>
      </c>
      <c r="W9" s="529"/>
      <c r="X9" s="529"/>
      <c r="Y9" s="529"/>
      <c r="Z9" s="172" t="s">
        <v>4</v>
      </c>
      <c r="AA9" s="529">
        <f>'様式4-1'!AA17:AB17</f>
        <v>0</v>
      </c>
      <c r="AB9" s="529"/>
      <c r="AC9" s="172" t="s">
        <v>16</v>
      </c>
      <c r="AD9" s="532"/>
      <c r="AE9" s="533"/>
      <c r="AF9" s="17"/>
    </row>
    <row r="10" spans="1:32" ht="15.75" customHeight="1" x14ac:dyDescent="0.15">
      <c r="A10" s="534" t="s">
        <v>13</v>
      </c>
      <c r="B10" s="534"/>
      <c r="C10" s="534"/>
      <c r="D10" s="534"/>
      <c r="E10" s="534"/>
      <c r="F10" s="534"/>
      <c r="G10" s="534"/>
      <c r="H10" s="534"/>
      <c r="I10" s="534"/>
      <c r="J10" s="530">
        <f>'様式4-1'!J18:AF18</f>
        <v>0</v>
      </c>
      <c r="K10" s="530"/>
      <c r="L10" s="530"/>
      <c r="M10" s="530"/>
      <c r="N10" s="530"/>
      <c r="O10" s="530"/>
      <c r="P10" s="530"/>
      <c r="Q10" s="530"/>
      <c r="R10" s="530"/>
      <c r="S10" s="530"/>
      <c r="T10" s="530"/>
      <c r="U10" s="530"/>
      <c r="V10" s="530"/>
      <c r="W10" s="530"/>
      <c r="X10" s="530"/>
      <c r="Y10" s="530"/>
      <c r="Z10" s="530"/>
      <c r="AA10" s="530"/>
      <c r="AB10" s="530"/>
      <c r="AC10" s="530"/>
      <c r="AD10" s="530"/>
      <c r="AE10" s="530"/>
      <c r="AF10" s="530"/>
    </row>
    <row r="11" spans="1:32" ht="15.75" customHeight="1" x14ac:dyDescent="0.15">
      <c r="A11" s="445" t="s">
        <v>14</v>
      </c>
      <c r="B11" s="445"/>
      <c r="C11" s="445"/>
      <c r="D11" s="445"/>
      <c r="E11" s="445"/>
      <c r="F11" s="445"/>
      <c r="G11" s="445"/>
      <c r="H11" s="445"/>
      <c r="I11" s="445"/>
      <c r="J11" s="529">
        <f>'様式4-1'!J19:U19</f>
        <v>0</v>
      </c>
      <c r="K11" s="529"/>
      <c r="L11" s="529"/>
      <c r="M11" s="529"/>
      <c r="N11" s="529"/>
      <c r="O11" s="529"/>
      <c r="P11" s="529"/>
      <c r="Q11" s="529"/>
      <c r="R11" s="529"/>
      <c r="S11" s="529"/>
      <c r="T11" s="529"/>
      <c r="U11" s="529"/>
      <c r="V11" s="445" t="s">
        <v>15</v>
      </c>
      <c r="W11" s="445"/>
      <c r="X11" s="445"/>
      <c r="Y11" s="530">
        <f>'様式4-1'!Y19:AF19</f>
        <v>0</v>
      </c>
      <c r="Z11" s="530"/>
      <c r="AA11" s="530"/>
      <c r="AB11" s="530"/>
      <c r="AC11" s="530"/>
      <c r="AD11" s="530"/>
      <c r="AE11" s="530"/>
      <c r="AF11" s="530"/>
    </row>
    <row r="13" spans="1:32" s="98" customFormat="1" ht="23.25" customHeight="1" x14ac:dyDescent="0.15">
      <c r="A13" s="41" t="s">
        <v>153</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row>
    <row r="14" spans="1:32" s="77" customFormat="1" x14ac:dyDescent="0.15"/>
    <row r="15" spans="1:32" s="77" customFormat="1" x14ac:dyDescent="0.15"/>
    <row r="16" spans="1:32" s="77" customFormat="1" x14ac:dyDescent="0.15"/>
    <row r="17" s="77" customFormat="1" x14ac:dyDescent="0.15"/>
    <row r="18" s="77" customFormat="1" x14ac:dyDescent="0.15"/>
    <row r="19" s="77" customFormat="1" x14ac:dyDescent="0.15"/>
    <row r="20" s="77" customFormat="1" x14ac:dyDescent="0.15"/>
    <row r="21" s="77" customFormat="1" x14ac:dyDescent="0.15"/>
    <row r="22" s="77" customFormat="1" x14ac:dyDescent="0.15"/>
    <row r="23" s="77" customFormat="1" x14ac:dyDescent="0.15"/>
    <row r="24" s="77" customFormat="1" x14ac:dyDescent="0.15"/>
    <row r="25" s="77" customFormat="1" x14ac:dyDescent="0.15"/>
    <row r="26" s="77" customFormat="1" x14ac:dyDescent="0.15"/>
    <row r="27" s="77" customFormat="1" x14ac:dyDescent="0.15"/>
    <row r="28" s="77" customFormat="1" x14ac:dyDescent="0.15"/>
    <row r="29" s="77" customFormat="1" x14ac:dyDescent="0.15"/>
    <row r="30" s="77" customFormat="1" x14ac:dyDescent="0.15"/>
    <row r="31" s="77" customFormat="1" x14ac:dyDescent="0.15"/>
    <row r="32" s="77" customFormat="1" x14ac:dyDescent="0.15"/>
    <row r="33" s="77" customFormat="1" x14ac:dyDescent="0.15"/>
    <row r="34" s="77" customFormat="1" x14ac:dyDescent="0.15"/>
    <row r="35" s="77" customFormat="1" x14ac:dyDescent="0.15"/>
    <row r="36" s="77" customFormat="1" x14ac:dyDescent="0.15"/>
    <row r="37" s="77" customFormat="1" x14ac:dyDescent="0.15"/>
    <row r="38" s="77" customFormat="1" x14ac:dyDescent="0.15"/>
    <row r="39" s="77" customFormat="1" x14ac:dyDescent="0.15"/>
    <row r="40" s="77" customFormat="1" x14ac:dyDescent="0.15"/>
    <row r="41" s="77" customFormat="1" x14ac:dyDescent="0.15"/>
    <row r="42" s="77" customFormat="1" x14ac:dyDescent="0.15"/>
    <row r="43" s="77" customFormat="1" x14ac:dyDescent="0.15"/>
    <row r="44" s="77" customFormat="1" x14ac:dyDescent="0.15"/>
    <row r="45" s="77" customFormat="1" x14ac:dyDescent="0.15"/>
    <row r="46" s="77" customFormat="1" x14ac:dyDescent="0.15"/>
    <row r="47" s="77" customFormat="1" x14ac:dyDescent="0.15"/>
    <row r="48" s="77" customFormat="1" x14ac:dyDescent="0.15"/>
    <row r="49" s="77" customFormat="1" x14ac:dyDescent="0.15"/>
  </sheetData>
  <sheetProtection algorithmName="SHA-512" hashValue="S3ypeCucSafjp1Zc8q7U8+jzovIyydom2EehNCgQ+xwiq2IPvxM6PIReig9rqr33k3woiesgnD6cRC24luKajg==" saltValue="nAQ95ytla53Pyts1Abuygw==" spinCount="100000" sheet="1" formatCells="0" formatColumns="0" formatRows="0" insertColumns="0" insertRows="0" deleteColumns="0" deleteRows="0"/>
  <mergeCells count="24">
    <mergeCell ref="J7:P7"/>
    <mergeCell ref="Q7:U7"/>
    <mergeCell ref="V7:AF7"/>
    <mergeCell ref="A6:I6"/>
    <mergeCell ref="J6:M6"/>
    <mergeCell ref="O6:P6"/>
    <mergeCell ref="R6:S6"/>
    <mergeCell ref="U6:V6"/>
    <mergeCell ref="A11:I11"/>
    <mergeCell ref="J11:U11"/>
    <mergeCell ref="V11:X11"/>
    <mergeCell ref="Y11:AF11"/>
    <mergeCell ref="A3:AF3"/>
    <mergeCell ref="A9:I9"/>
    <mergeCell ref="J9:M9"/>
    <mergeCell ref="O9:P9"/>
    <mergeCell ref="V9:Y9"/>
    <mergeCell ref="AA9:AB9"/>
    <mergeCell ref="A8:I8"/>
    <mergeCell ref="J8:AF8"/>
    <mergeCell ref="AD9:AE9"/>
    <mergeCell ref="A10:I10"/>
    <mergeCell ref="J10:AF10"/>
    <mergeCell ref="A7:I7"/>
  </mergeCells>
  <phoneticPr fontId="5"/>
  <printOptions horizontalCentered="1"/>
  <pageMargins left="0.25" right="0.25" top="0.75" bottom="0.75" header="0.3" footer="0.3"/>
  <pageSetup paperSize="9" orientation="portrait"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9"/>
  <sheetViews>
    <sheetView showGridLines="0" defaultGridColor="0" view="pageBreakPreview" colorId="22" zoomScaleNormal="120" zoomScaleSheetLayoutView="100" workbookViewId="0"/>
  </sheetViews>
  <sheetFormatPr defaultColWidth="9" defaultRowHeight="12" x14ac:dyDescent="0.15"/>
  <cols>
    <col min="1" max="14" width="2.625" style="4" customWidth="1"/>
    <col min="15" max="15" width="3.25" style="4" customWidth="1"/>
    <col min="16" max="32" width="2.625" style="4" customWidth="1"/>
    <col min="33" max="16384" width="9" style="4"/>
  </cols>
  <sheetData>
    <row r="1" spans="1:32"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65" t="s">
        <v>184</v>
      </c>
      <c r="AE1" s="12"/>
      <c r="AF1" s="11"/>
    </row>
    <row r="2" spans="1:32"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2"/>
      <c r="AD2" s="65"/>
      <c r="AE2" s="12"/>
      <c r="AF2" s="11"/>
    </row>
    <row r="3" spans="1:32" ht="27.75" customHeight="1" x14ac:dyDescent="0.15">
      <c r="A3" s="537" t="s">
        <v>187</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2" ht="15"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row>
    <row r="5" spans="1:32" s="98" customFormat="1" ht="23.25" customHeight="1" x14ac:dyDescent="0.15">
      <c r="A5" s="41" t="s">
        <v>152</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2" ht="15.75" customHeight="1" x14ac:dyDescent="0.15">
      <c r="A6" s="445" t="s">
        <v>154</v>
      </c>
      <c r="B6" s="445"/>
      <c r="C6" s="445"/>
      <c r="D6" s="445"/>
      <c r="E6" s="445"/>
      <c r="F6" s="445"/>
      <c r="G6" s="445"/>
      <c r="H6" s="445"/>
      <c r="I6" s="445"/>
      <c r="J6" s="536"/>
      <c r="K6" s="536"/>
      <c r="L6" s="536"/>
      <c r="M6" s="536"/>
      <c r="N6" s="172" t="s">
        <v>4</v>
      </c>
      <c r="O6" s="536"/>
      <c r="P6" s="536"/>
      <c r="Q6" s="172" t="s">
        <v>16</v>
      </c>
      <c r="R6" s="536"/>
      <c r="S6" s="536"/>
      <c r="T6" s="172" t="s">
        <v>6</v>
      </c>
      <c r="U6" s="533"/>
      <c r="V6" s="438"/>
      <c r="W6" s="16"/>
      <c r="X6" s="32"/>
      <c r="Y6" s="32"/>
      <c r="Z6" s="32"/>
      <c r="AA6" s="32"/>
      <c r="AB6" s="32"/>
      <c r="AC6" s="32"/>
      <c r="AD6" s="32"/>
      <c r="AE6" s="32"/>
      <c r="AF6" s="174"/>
    </row>
    <row r="7" spans="1:32" ht="18.75" customHeight="1" x14ac:dyDescent="0.15">
      <c r="A7" s="445" t="s">
        <v>0</v>
      </c>
      <c r="B7" s="445"/>
      <c r="C7" s="445"/>
      <c r="D7" s="445"/>
      <c r="E7" s="445"/>
      <c r="F7" s="445"/>
      <c r="G7" s="445"/>
      <c r="H7" s="445"/>
      <c r="I7" s="445"/>
      <c r="J7" s="535">
        <f>'様式4-1'!W6</f>
        <v>0</v>
      </c>
      <c r="K7" s="535"/>
      <c r="L7" s="535"/>
      <c r="M7" s="535"/>
      <c r="N7" s="535"/>
      <c r="O7" s="535"/>
      <c r="P7" s="535"/>
      <c r="Q7" s="532" t="s">
        <v>1</v>
      </c>
      <c r="R7" s="532"/>
      <c r="S7" s="532"/>
      <c r="T7" s="532"/>
      <c r="U7" s="532"/>
      <c r="V7" s="530">
        <f>'様式4-1'!W7</f>
        <v>0</v>
      </c>
      <c r="W7" s="530"/>
      <c r="X7" s="530"/>
      <c r="Y7" s="530"/>
      <c r="Z7" s="530"/>
      <c r="AA7" s="530"/>
      <c r="AB7" s="530"/>
      <c r="AC7" s="530"/>
      <c r="AD7" s="530"/>
      <c r="AE7" s="530"/>
      <c r="AF7" s="530"/>
    </row>
    <row r="8" spans="1:32" ht="15.75" customHeight="1" x14ac:dyDescent="0.15">
      <c r="A8" s="445" t="s">
        <v>2</v>
      </c>
      <c r="B8" s="445"/>
      <c r="C8" s="445"/>
      <c r="D8" s="445"/>
      <c r="E8" s="445"/>
      <c r="F8" s="445" t="s">
        <v>151</v>
      </c>
      <c r="G8" s="445" t="s">
        <v>10</v>
      </c>
      <c r="H8" s="445"/>
      <c r="I8" s="445"/>
      <c r="J8" s="529">
        <f>'様式4-1'!W8</f>
        <v>0</v>
      </c>
      <c r="K8" s="529"/>
      <c r="L8" s="529"/>
      <c r="M8" s="529"/>
      <c r="N8" s="529"/>
      <c r="O8" s="529"/>
      <c r="P8" s="529"/>
      <c r="Q8" s="529"/>
      <c r="R8" s="529"/>
      <c r="S8" s="529"/>
      <c r="T8" s="529"/>
      <c r="U8" s="529"/>
      <c r="V8" s="529"/>
      <c r="W8" s="529"/>
      <c r="X8" s="529"/>
      <c r="Y8" s="529"/>
      <c r="Z8" s="529"/>
      <c r="AA8" s="529"/>
      <c r="AB8" s="529"/>
      <c r="AC8" s="529"/>
      <c r="AD8" s="529"/>
      <c r="AE8" s="529"/>
      <c r="AF8" s="529"/>
    </row>
    <row r="9" spans="1:32" ht="15.75" customHeight="1" x14ac:dyDescent="0.15">
      <c r="A9" s="445" t="s">
        <v>19</v>
      </c>
      <c r="B9" s="445"/>
      <c r="C9" s="445"/>
      <c r="D9" s="445"/>
      <c r="E9" s="445"/>
      <c r="F9" s="445"/>
      <c r="G9" s="445"/>
      <c r="H9" s="445"/>
      <c r="I9" s="445"/>
      <c r="J9" s="529">
        <f>'様式4-1'!J17:M17</f>
        <v>0</v>
      </c>
      <c r="K9" s="529"/>
      <c r="L9" s="529"/>
      <c r="M9" s="529"/>
      <c r="N9" s="172" t="s">
        <v>4</v>
      </c>
      <c r="O9" s="529">
        <f>'様式4-1'!O17:P17</f>
        <v>0</v>
      </c>
      <c r="P9" s="529"/>
      <c r="Q9" s="173" t="s">
        <v>16</v>
      </c>
      <c r="R9" s="160"/>
      <c r="S9" s="158" t="s">
        <v>20</v>
      </c>
      <c r="T9" s="159"/>
      <c r="U9" s="17"/>
      <c r="V9" s="529">
        <f>'様式4-1'!V17:Y17</f>
        <v>0</v>
      </c>
      <c r="W9" s="529"/>
      <c r="X9" s="529"/>
      <c r="Y9" s="529"/>
      <c r="Z9" s="172" t="s">
        <v>4</v>
      </c>
      <c r="AA9" s="529">
        <f>'様式4-1'!AA17:AB17</f>
        <v>0</v>
      </c>
      <c r="AB9" s="529"/>
      <c r="AC9" s="172" t="s">
        <v>16</v>
      </c>
      <c r="AD9" s="532"/>
      <c r="AE9" s="533"/>
      <c r="AF9" s="17"/>
    </row>
    <row r="10" spans="1:32" ht="15.75" customHeight="1" x14ac:dyDescent="0.15">
      <c r="A10" s="534" t="s">
        <v>13</v>
      </c>
      <c r="B10" s="534"/>
      <c r="C10" s="534"/>
      <c r="D10" s="534"/>
      <c r="E10" s="534"/>
      <c r="F10" s="534"/>
      <c r="G10" s="534"/>
      <c r="H10" s="534"/>
      <c r="I10" s="534"/>
      <c r="J10" s="530">
        <f>'様式4-1'!J18:AF18</f>
        <v>0</v>
      </c>
      <c r="K10" s="530"/>
      <c r="L10" s="530"/>
      <c r="M10" s="530"/>
      <c r="N10" s="530"/>
      <c r="O10" s="530"/>
      <c r="P10" s="530"/>
      <c r="Q10" s="530"/>
      <c r="R10" s="530"/>
      <c r="S10" s="530"/>
      <c r="T10" s="530"/>
      <c r="U10" s="530"/>
      <c r="V10" s="530"/>
      <c r="W10" s="530"/>
      <c r="X10" s="530"/>
      <c r="Y10" s="530"/>
      <c r="Z10" s="530"/>
      <c r="AA10" s="530"/>
      <c r="AB10" s="530"/>
      <c r="AC10" s="530"/>
      <c r="AD10" s="530"/>
      <c r="AE10" s="530"/>
      <c r="AF10" s="530"/>
    </row>
    <row r="11" spans="1:32" ht="15.75" customHeight="1" x14ac:dyDescent="0.15">
      <c r="A11" s="445" t="s">
        <v>14</v>
      </c>
      <c r="B11" s="445"/>
      <c r="C11" s="445"/>
      <c r="D11" s="445"/>
      <c r="E11" s="445"/>
      <c r="F11" s="445"/>
      <c r="G11" s="445"/>
      <c r="H11" s="445"/>
      <c r="I11" s="445"/>
      <c r="J11" s="529">
        <f>'様式4-1'!J19:U19</f>
        <v>0</v>
      </c>
      <c r="K11" s="529"/>
      <c r="L11" s="529"/>
      <c r="M11" s="529"/>
      <c r="N11" s="529"/>
      <c r="O11" s="529"/>
      <c r="P11" s="529"/>
      <c r="Q11" s="529"/>
      <c r="R11" s="529"/>
      <c r="S11" s="529"/>
      <c r="T11" s="529"/>
      <c r="U11" s="529"/>
      <c r="V11" s="445" t="s">
        <v>15</v>
      </c>
      <c r="W11" s="445"/>
      <c r="X11" s="445"/>
      <c r="Y11" s="530">
        <f>'様式4-1'!Y19:AF19</f>
        <v>0</v>
      </c>
      <c r="Z11" s="530"/>
      <c r="AA11" s="530"/>
      <c r="AB11" s="530"/>
      <c r="AC11" s="530"/>
      <c r="AD11" s="530"/>
      <c r="AE11" s="530"/>
      <c r="AF11" s="530"/>
    </row>
    <row r="13" spans="1:32" s="98" customFormat="1" ht="23.25" customHeight="1" x14ac:dyDescent="0.15">
      <c r="A13" s="41" t="s">
        <v>153</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row>
    <row r="14" spans="1:32" s="78" customFormat="1" ht="12" customHeight="1" x14ac:dyDescent="0.15">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32" s="78" customFormat="1" x14ac:dyDescent="0.1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row>
    <row r="16" spans="1:32" s="78" customFormat="1" x14ac:dyDescent="0.1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17" spans="1:27" s="78" customFormat="1" x14ac:dyDescent="0.15">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row>
    <row r="18" spans="1:27" s="78" customFormat="1" x14ac:dyDescent="0.15">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row>
    <row r="19" spans="1:27" s="78" customFormat="1" x14ac:dyDescent="0.15">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row>
    <row r="20" spans="1:27" s="78" customFormat="1" x14ac:dyDescent="0.15">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row>
    <row r="21" spans="1:27" s="77" customFormat="1" x14ac:dyDescent="0.15"/>
    <row r="22" spans="1:27" s="77" customFormat="1" x14ac:dyDescent="0.15"/>
    <row r="23" spans="1:27" s="77" customFormat="1" x14ac:dyDescent="0.15"/>
    <row r="24" spans="1:27" s="77" customFormat="1" x14ac:dyDescent="0.15"/>
    <row r="25" spans="1:27" s="77" customFormat="1" x14ac:dyDescent="0.15"/>
    <row r="26" spans="1:27" s="77" customFormat="1" x14ac:dyDescent="0.15"/>
    <row r="27" spans="1:27" s="77" customFormat="1" x14ac:dyDescent="0.15"/>
    <row r="28" spans="1:27" s="77" customFormat="1" x14ac:dyDescent="0.15"/>
    <row r="29" spans="1:27" s="77" customFormat="1" x14ac:dyDescent="0.15"/>
    <row r="30" spans="1:27" s="77" customFormat="1" x14ac:dyDescent="0.15"/>
    <row r="31" spans="1:27" s="77" customFormat="1" x14ac:dyDescent="0.15"/>
    <row r="32" spans="1:27" s="77" customFormat="1" x14ac:dyDescent="0.15"/>
    <row r="33" s="77" customFormat="1" x14ac:dyDescent="0.15"/>
    <row r="34" s="77" customFormat="1" x14ac:dyDescent="0.15"/>
    <row r="35" s="77" customFormat="1" x14ac:dyDescent="0.15"/>
    <row r="36" s="77" customFormat="1" x14ac:dyDescent="0.15"/>
    <row r="37" s="77" customFormat="1" x14ac:dyDescent="0.15"/>
    <row r="38" s="77" customFormat="1" x14ac:dyDescent="0.15"/>
    <row r="39" s="77" customFormat="1" x14ac:dyDescent="0.15"/>
    <row r="40" s="77" customFormat="1" x14ac:dyDescent="0.15"/>
    <row r="41" s="77" customFormat="1" x14ac:dyDescent="0.15"/>
    <row r="42" s="77" customFormat="1" x14ac:dyDescent="0.15"/>
    <row r="43" s="77" customFormat="1" x14ac:dyDescent="0.15"/>
    <row r="44" s="77" customFormat="1" x14ac:dyDescent="0.15"/>
    <row r="45" s="77" customFormat="1" x14ac:dyDescent="0.15"/>
    <row r="46" s="77" customFormat="1" x14ac:dyDescent="0.15"/>
    <row r="47" s="77" customFormat="1" x14ac:dyDescent="0.15"/>
    <row r="48" s="77" customFormat="1" x14ac:dyDescent="0.15"/>
    <row r="49" s="77" customFormat="1" x14ac:dyDescent="0.15"/>
  </sheetData>
  <sheetProtection algorithmName="SHA-512" hashValue="zCqOCQ6MfOsyassGoJWPAMKFqUzVq5OTD4d+zFfjpwT8xeS1lXf8ycWsvXUkrMI3qiw4zBpK98vIZT2bpuzjhQ==" saltValue="pxbeWehQqny12XQYQmygSg==" spinCount="100000" sheet="1" formatCells="0" formatColumns="0" formatRows="0" insertColumns="0" deleteColumns="0" deleteRows="0"/>
  <mergeCells count="24">
    <mergeCell ref="A3:AF3"/>
    <mergeCell ref="A6:I6"/>
    <mergeCell ref="J6:M6"/>
    <mergeCell ref="O6:P6"/>
    <mergeCell ref="R6:S6"/>
    <mergeCell ref="U6:V6"/>
    <mergeCell ref="AD9:AE9"/>
    <mergeCell ref="A7:I7"/>
    <mergeCell ref="J7:P7"/>
    <mergeCell ref="Q7:U7"/>
    <mergeCell ref="V7:AF7"/>
    <mergeCell ref="A8:I8"/>
    <mergeCell ref="J8:AF8"/>
    <mergeCell ref="A9:I9"/>
    <mergeCell ref="J9:M9"/>
    <mergeCell ref="O9:P9"/>
    <mergeCell ref="V9:Y9"/>
    <mergeCell ref="AA9:AB9"/>
    <mergeCell ref="A10:I10"/>
    <mergeCell ref="J10:AF10"/>
    <mergeCell ref="A11:I11"/>
    <mergeCell ref="J11:U11"/>
    <mergeCell ref="V11:X11"/>
    <mergeCell ref="Y11:AF11"/>
  </mergeCells>
  <phoneticPr fontId="5"/>
  <printOptions horizontalCentered="1"/>
  <pageMargins left="0.25" right="0.25" top="0.75" bottom="0.75" header="0.3" footer="0.3"/>
  <pageSetup paperSize="9"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9"/>
  <sheetViews>
    <sheetView showGridLines="0" defaultGridColor="0" view="pageBreakPreview" colorId="22" zoomScaleNormal="120" zoomScaleSheetLayoutView="100" workbookViewId="0"/>
  </sheetViews>
  <sheetFormatPr defaultColWidth="9" defaultRowHeight="12" x14ac:dyDescent="0.15"/>
  <cols>
    <col min="1" max="14" width="2.625" style="4" customWidth="1"/>
    <col min="15" max="15" width="3.25" style="4" customWidth="1"/>
    <col min="16" max="32" width="2.625" style="4" customWidth="1"/>
    <col min="33" max="16384" width="9" style="4"/>
  </cols>
  <sheetData>
    <row r="1" spans="1:32"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2"/>
      <c r="AD1" s="65" t="s">
        <v>185</v>
      </c>
      <c r="AE1" s="12"/>
      <c r="AF1" s="11"/>
    </row>
    <row r="2" spans="1:32"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2"/>
      <c r="AD2" s="65"/>
      <c r="AE2" s="12"/>
      <c r="AF2" s="11"/>
    </row>
    <row r="3" spans="1:32" ht="27.75" customHeight="1" x14ac:dyDescent="0.15">
      <c r="A3" s="531" t="s">
        <v>188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row>
    <row r="4" spans="1:32" ht="15"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row>
    <row r="5" spans="1:32" s="98" customFormat="1" ht="23.25" customHeight="1" x14ac:dyDescent="0.15">
      <c r="A5" s="41" t="s">
        <v>152</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row>
    <row r="6" spans="1:32" ht="15.75" customHeight="1" x14ac:dyDescent="0.15">
      <c r="A6" s="445" t="s">
        <v>154</v>
      </c>
      <c r="B6" s="445"/>
      <c r="C6" s="445"/>
      <c r="D6" s="445"/>
      <c r="E6" s="445"/>
      <c r="F6" s="445"/>
      <c r="G6" s="445"/>
      <c r="H6" s="445"/>
      <c r="I6" s="445"/>
      <c r="J6" s="536"/>
      <c r="K6" s="536"/>
      <c r="L6" s="536"/>
      <c r="M6" s="536"/>
      <c r="N6" s="172" t="s">
        <v>4</v>
      </c>
      <c r="O6" s="536"/>
      <c r="P6" s="536"/>
      <c r="Q6" s="172" t="s">
        <v>16</v>
      </c>
      <c r="R6" s="536"/>
      <c r="S6" s="536"/>
      <c r="T6" s="172" t="s">
        <v>6</v>
      </c>
      <c r="U6" s="533"/>
      <c r="V6" s="438"/>
      <c r="W6" s="16"/>
      <c r="X6" s="32"/>
      <c r="Y6" s="32"/>
      <c r="Z6" s="32"/>
      <c r="AA6" s="32"/>
      <c r="AB6" s="32"/>
      <c r="AC6" s="32"/>
      <c r="AD6" s="32"/>
      <c r="AE6" s="32"/>
      <c r="AF6" s="174"/>
    </row>
    <row r="7" spans="1:32" ht="18.75" customHeight="1" x14ac:dyDescent="0.15">
      <c r="A7" s="445" t="s">
        <v>0</v>
      </c>
      <c r="B7" s="445"/>
      <c r="C7" s="445"/>
      <c r="D7" s="445"/>
      <c r="E7" s="445"/>
      <c r="F7" s="445"/>
      <c r="G7" s="445"/>
      <c r="H7" s="445"/>
      <c r="I7" s="445"/>
      <c r="J7" s="535">
        <f>'様式4-1'!W6</f>
        <v>0</v>
      </c>
      <c r="K7" s="535"/>
      <c r="L7" s="535"/>
      <c r="M7" s="535"/>
      <c r="N7" s="535"/>
      <c r="O7" s="535"/>
      <c r="P7" s="535"/>
      <c r="Q7" s="532" t="s">
        <v>1</v>
      </c>
      <c r="R7" s="532"/>
      <c r="S7" s="532"/>
      <c r="T7" s="532"/>
      <c r="U7" s="532"/>
      <c r="V7" s="530">
        <f>'様式4-1'!W7</f>
        <v>0</v>
      </c>
      <c r="W7" s="530"/>
      <c r="X7" s="530"/>
      <c r="Y7" s="530"/>
      <c r="Z7" s="530"/>
      <c r="AA7" s="530"/>
      <c r="AB7" s="530"/>
      <c r="AC7" s="530"/>
      <c r="AD7" s="530"/>
      <c r="AE7" s="530"/>
      <c r="AF7" s="530"/>
    </row>
    <row r="8" spans="1:32" ht="15.75" customHeight="1" x14ac:dyDescent="0.15">
      <c r="A8" s="445" t="s">
        <v>2</v>
      </c>
      <c r="B8" s="445"/>
      <c r="C8" s="445"/>
      <c r="D8" s="445"/>
      <c r="E8" s="445"/>
      <c r="F8" s="445" t="s">
        <v>151</v>
      </c>
      <c r="G8" s="445" t="s">
        <v>10</v>
      </c>
      <c r="H8" s="445"/>
      <c r="I8" s="445"/>
      <c r="J8" s="529">
        <f>'様式4-1'!W8</f>
        <v>0</v>
      </c>
      <c r="K8" s="529"/>
      <c r="L8" s="529"/>
      <c r="M8" s="529"/>
      <c r="N8" s="529"/>
      <c r="O8" s="529"/>
      <c r="P8" s="529"/>
      <c r="Q8" s="529"/>
      <c r="R8" s="529"/>
      <c r="S8" s="529"/>
      <c r="T8" s="529"/>
      <c r="U8" s="529"/>
      <c r="V8" s="529"/>
      <c r="W8" s="529"/>
      <c r="X8" s="529"/>
      <c r="Y8" s="529"/>
      <c r="Z8" s="529"/>
      <c r="AA8" s="529"/>
      <c r="AB8" s="529"/>
      <c r="AC8" s="529"/>
      <c r="AD8" s="529"/>
      <c r="AE8" s="529"/>
      <c r="AF8" s="529"/>
    </row>
    <row r="9" spans="1:32" ht="15.75" customHeight="1" x14ac:dyDescent="0.15">
      <c r="A9" s="445" t="s">
        <v>19</v>
      </c>
      <c r="B9" s="445"/>
      <c r="C9" s="445"/>
      <c r="D9" s="445"/>
      <c r="E9" s="445"/>
      <c r="F9" s="445"/>
      <c r="G9" s="445"/>
      <c r="H9" s="445"/>
      <c r="I9" s="445"/>
      <c r="J9" s="529">
        <f>'様式4-1'!J17:M17</f>
        <v>0</v>
      </c>
      <c r="K9" s="529"/>
      <c r="L9" s="529"/>
      <c r="M9" s="529"/>
      <c r="N9" s="172" t="s">
        <v>4</v>
      </c>
      <c r="O9" s="529">
        <f>'様式4-1'!O17:P17</f>
        <v>0</v>
      </c>
      <c r="P9" s="529"/>
      <c r="Q9" s="173" t="s">
        <v>16</v>
      </c>
      <c r="R9" s="160"/>
      <c r="S9" s="158" t="s">
        <v>20</v>
      </c>
      <c r="T9" s="159"/>
      <c r="U9" s="17"/>
      <c r="V9" s="529">
        <f>'様式4-1'!V17:Y17</f>
        <v>0</v>
      </c>
      <c r="W9" s="529"/>
      <c r="X9" s="529"/>
      <c r="Y9" s="529"/>
      <c r="Z9" s="172" t="s">
        <v>4</v>
      </c>
      <c r="AA9" s="529">
        <f>'様式4-1'!AA17:AB17</f>
        <v>0</v>
      </c>
      <c r="AB9" s="529"/>
      <c r="AC9" s="172" t="s">
        <v>16</v>
      </c>
      <c r="AD9" s="532"/>
      <c r="AE9" s="533"/>
      <c r="AF9" s="17"/>
    </row>
    <row r="10" spans="1:32" ht="15.75" customHeight="1" x14ac:dyDescent="0.15">
      <c r="A10" s="534" t="s">
        <v>13</v>
      </c>
      <c r="B10" s="534"/>
      <c r="C10" s="534"/>
      <c r="D10" s="534"/>
      <c r="E10" s="534"/>
      <c r="F10" s="534"/>
      <c r="G10" s="534"/>
      <c r="H10" s="534"/>
      <c r="I10" s="534"/>
      <c r="J10" s="530">
        <f>'様式4-1'!J18:AF18</f>
        <v>0</v>
      </c>
      <c r="K10" s="530"/>
      <c r="L10" s="530"/>
      <c r="M10" s="530"/>
      <c r="N10" s="530"/>
      <c r="O10" s="530"/>
      <c r="P10" s="530"/>
      <c r="Q10" s="530"/>
      <c r="R10" s="530"/>
      <c r="S10" s="530"/>
      <c r="T10" s="530"/>
      <c r="U10" s="530"/>
      <c r="V10" s="530"/>
      <c r="W10" s="530"/>
      <c r="X10" s="530"/>
      <c r="Y10" s="530"/>
      <c r="Z10" s="530"/>
      <c r="AA10" s="530"/>
      <c r="AB10" s="530"/>
      <c r="AC10" s="530"/>
      <c r="AD10" s="530"/>
      <c r="AE10" s="530"/>
      <c r="AF10" s="530"/>
    </row>
    <row r="11" spans="1:32" ht="15.75" customHeight="1" x14ac:dyDescent="0.15">
      <c r="A11" s="445" t="s">
        <v>14</v>
      </c>
      <c r="B11" s="445"/>
      <c r="C11" s="445"/>
      <c r="D11" s="445"/>
      <c r="E11" s="445"/>
      <c r="F11" s="445"/>
      <c r="G11" s="445"/>
      <c r="H11" s="445"/>
      <c r="I11" s="445"/>
      <c r="J11" s="529">
        <f>'様式4-1'!J19:U19</f>
        <v>0</v>
      </c>
      <c r="K11" s="529"/>
      <c r="L11" s="529"/>
      <c r="M11" s="529"/>
      <c r="N11" s="529"/>
      <c r="O11" s="529"/>
      <c r="P11" s="529"/>
      <c r="Q11" s="529"/>
      <c r="R11" s="529"/>
      <c r="S11" s="529"/>
      <c r="T11" s="529"/>
      <c r="U11" s="529"/>
      <c r="V11" s="445" t="s">
        <v>15</v>
      </c>
      <c r="W11" s="445"/>
      <c r="X11" s="445"/>
      <c r="Y11" s="530">
        <f>'様式4-1'!Y19:AF19</f>
        <v>0</v>
      </c>
      <c r="Z11" s="530"/>
      <c r="AA11" s="530"/>
      <c r="AB11" s="530"/>
      <c r="AC11" s="530"/>
      <c r="AD11" s="530"/>
      <c r="AE11" s="530"/>
      <c r="AF11" s="530"/>
    </row>
    <row r="13" spans="1:32" s="98" customFormat="1" ht="23.25" customHeight="1" x14ac:dyDescent="0.15">
      <c r="A13" s="41" t="s">
        <v>153</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row>
    <row r="14" spans="1:32" s="77" customFormat="1" x14ac:dyDescent="0.15"/>
    <row r="15" spans="1:32" s="77" customFormat="1" x14ac:dyDescent="0.15"/>
    <row r="16" spans="1:32" s="77" customFormat="1" x14ac:dyDescent="0.15"/>
    <row r="17" s="77" customFormat="1" x14ac:dyDescent="0.15"/>
    <row r="18" s="77" customFormat="1" x14ac:dyDescent="0.15"/>
    <row r="19" s="77" customFormat="1" x14ac:dyDescent="0.15"/>
    <row r="20" s="77" customFormat="1" x14ac:dyDescent="0.15"/>
    <row r="21" s="77" customFormat="1" x14ac:dyDescent="0.15"/>
    <row r="22" s="77" customFormat="1" x14ac:dyDescent="0.15"/>
    <row r="23" s="77" customFormat="1" x14ac:dyDescent="0.15"/>
    <row r="24" s="77" customFormat="1" x14ac:dyDescent="0.15"/>
    <row r="25" s="77" customFormat="1" x14ac:dyDescent="0.15"/>
    <row r="26" s="77" customFormat="1" x14ac:dyDescent="0.15"/>
    <row r="27" s="77" customFormat="1" x14ac:dyDescent="0.15"/>
    <row r="28" s="77" customFormat="1" x14ac:dyDescent="0.15"/>
    <row r="29" s="77" customFormat="1" x14ac:dyDescent="0.15"/>
    <row r="30" s="77" customFormat="1" x14ac:dyDescent="0.15"/>
    <row r="31" s="77" customFormat="1" x14ac:dyDescent="0.15"/>
    <row r="32" s="77" customFormat="1" x14ac:dyDescent="0.15"/>
    <row r="33" s="77" customFormat="1" x14ac:dyDescent="0.15"/>
    <row r="34" s="77" customFormat="1" x14ac:dyDescent="0.15"/>
    <row r="35" s="77" customFormat="1" x14ac:dyDescent="0.15"/>
    <row r="36" s="77" customFormat="1" x14ac:dyDescent="0.15"/>
    <row r="37" s="77" customFormat="1" x14ac:dyDescent="0.15"/>
    <row r="38" s="77" customFormat="1" x14ac:dyDescent="0.15"/>
    <row r="39" s="77" customFormat="1" x14ac:dyDescent="0.15"/>
    <row r="40" s="77" customFormat="1" x14ac:dyDescent="0.15"/>
    <row r="41" s="77" customFormat="1" x14ac:dyDescent="0.15"/>
    <row r="42" s="77" customFormat="1" x14ac:dyDescent="0.15"/>
    <row r="43" s="77" customFormat="1" x14ac:dyDescent="0.15"/>
    <row r="44" s="77" customFormat="1" x14ac:dyDescent="0.15"/>
    <row r="45" s="77" customFormat="1" x14ac:dyDescent="0.15"/>
    <row r="46" s="77" customFormat="1" x14ac:dyDescent="0.15"/>
    <row r="47" s="77" customFormat="1" x14ac:dyDescent="0.15"/>
    <row r="48" s="77" customFormat="1" x14ac:dyDescent="0.15"/>
    <row r="49" s="77" customFormat="1" x14ac:dyDescent="0.15"/>
  </sheetData>
  <sheetProtection algorithmName="SHA-512" hashValue="uagUmi/PK66wArDBq6TuUxBaSy0Ywlevc2r1av8R4NodIjB1Oh9n7glLMJNWjLF3I9qXIiNMkd5z1hBbY7grGg==" saltValue="AEqDcQTsjnfHQkn738JNew==" spinCount="100000" sheet="1" formatCells="0" formatColumns="0" formatRows="0" insertColumns="0" insertRows="0" deleteColumns="0" deleteRows="0"/>
  <mergeCells count="24">
    <mergeCell ref="A3:AF3"/>
    <mergeCell ref="A6:I6"/>
    <mergeCell ref="J6:M6"/>
    <mergeCell ref="O6:P6"/>
    <mergeCell ref="R6:S6"/>
    <mergeCell ref="U6:V6"/>
    <mergeCell ref="AD9:AE9"/>
    <mergeCell ref="A7:I7"/>
    <mergeCell ref="J7:P7"/>
    <mergeCell ref="Q7:U7"/>
    <mergeCell ref="V7:AF7"/>
    <mergeCell ref="A8:I8"/>
    <mergeCell ref="J8:AF8"/>
    <mergeCell ref="A9:I9"/>
    <mergeCell ref="J9:M9"/>
    <mergeCell ref="O9:P9"/>
    <mergeCell ref="V9:Y9"/>
    <mergeCell ref="AA9:AB9"/>
    <mergeCell ref="A10:I10"/>
    <mergeCell ref="J10:AF10"/>
    <mergeCell ref="A11:I11"/>
    <mergeCell ref="J11:U11"/>
    <mergeCell ref="V11:X11"/>
    <mergeCell ref="Y11:AF11"/>
  </mergeCells>
  <phoneticPr fontId="5"/>
  <printOptions horizontalCentered="1"/>
  <pageMargins left="0.25" right="0.25" top="0.75" bottom="0.75" header="0.3" footer="0.3"/>
  <pageSetup paperSize="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為替レート</vt:lpstr>
      <vt:lpstr>様式4-1 (記入例)授業料申請</vt:lpstr>
      <vt:lpstr>様式4-1 (記入例)確定後の変更</vt:lpstr>
      <vt:lpstr>様式4-1</vt:lpstr>
      <vt:lpstr>様式4-2</vt:lpstr>
      <vt:lpstr>様式4-3</vt:lpstr>
      <vt:lpstr>様式4-4</vt:lpstr>
      <vt:lpstr>為替レート!_Toc66734083</vt:lpstr>
      <vt:lpstr>為替レート!Print_Area</vt:lpstr>
      <vt:lpstr>'様式4-1'!Print_Area</vt:lpstr>
      <vt:lpstr>'様式4-1 (記入例)確定後の変更'!Print_Area</vt:lpstr>
      <vt:lpstr>'様式4-1 (記入例)授業料申請'!Print_Area</vt:lpstr>
      <vt:lpstr>'様式4-2'!Print_Area</vt:lpstr>
      <vt:lpstr>'様式4-3'!Print_Area</vt:lpstr>
      <vt:lpstr>'様式4-4'!Print_Area</vt:lpstr>
      <vt:lpstr>'様式4-1'!Print_Titles</vt:lpstr>
      <vt:lpstr>'様式4-1 (記入例)確定後の変更'!Print_Titles</vt:lpstr>
      <vt:lpstr>'様式4-1 (記入例)授業料申請'!Print_Titles</vt:lpstr>
      <vt:lpstr>'様式4-2'!Print_Titles</vt:lpstr>
      <vt:lpstr>'様式4-3'!Print_Titles</vt:lpstr>
      <vt:lpstr>'様式4-4'!Print_Titles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海外留学支援制度（大学院学位取得型）授業料支給申請書（様式4）</dc:title>
  <dc:creator>JASSO</dc:creator>
  <cp:lastModifiedBy>Windows ユーザー</cp:lastModifiedBy>
  <cp:lastPrinted>2022-03-28T07:06:30Z</cp:lastPrinted>
  <dcterms:created xsi:type="dcterms:W3CDTF">2005-10-20T01:41:14Z</dcterms:created>
  <dcterms:modified xsi:type="dcterms:W3CDTF">2022-09-15T05:48:10Z</dcterms:modified>
</cp:coreProperties>
</file>