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30.0.5\海外留学支援課\大学院学位取得型\2023年度（令和５年度）\2023手続の手引\03 ホームページ\0600掲載\2023g_zenyousiki_daigaku\"/>
    </mc:Choice>
  </mc:AlternateContent>
  <bookViews>
    <workbookView xWindow="0" yWindow="0" windowWidth="28800" windowHeight="11385" tabRatio="506" activeTab="3"/>
  </bookViews>
  <sheets>
    <sheet name="為替レート" sheetId="85" r:id="rId1"/>
    <sheet name="様式4-1 (記入例)授業料申請" sheetId="96" r:id="rId2"/>
    <sheet name="様式4-1 (記入例)確定後の変更" sheetId="100" r:id="rId3"/>
    <sheet name="様式4-1" sheetId="101" r:id="rId4"/>
    <sheet name="様式4-2" sheetId="86" r:id="rId5"/>
    <sheet name="様式4-3" sheetId="98" r:id="rId6"/>
    <sheet name="様式4-4" sheetId="99" r:id="rId7"/>
  </sheets>
  <externalReferences>
    <externalReference r:id="rId8"/>
  </externalReferences>
  <definedNames>
    <definedName name="_xlnm._FilterDatabase" localSheetId="3" hidden="1">'様式4-1'!$E$56:$L$56</definedName>
    <definedName name="_xlnm._FilterDatabase" localSheetId="2" hidden="1">'様式4-1 (記入例)確定後の変更'!$E$73:$L$73</definedName>
    <definedName name="_xlnm._FilterDatabase" localSheetId="1" hidden="1">'様式4-1 (記入例)授業料申請'!$E$70:$L$70</definedName>
    <definedName name="_xlnm._FilterDatabase" localSheetId="4" hidden="1">'様式4-2'!#REF!</definedName>
    <definedName name="_xlnm._FilterDatabase" localSheetId="5" hidden="1">'様式4-3'!#REF!</definedName>
    <definedName name="_xlnm._FilterDatabase" localSheetId="6" hidden="1">'様式4-4'!#REF!</definedName>
    <definedName name="_Toc66734083" localSheetId="0">為替レート!$A$1</definedName>
    <definedName name="A" localSheetId="3">#REF!</definedName>
    <definedName name="A" localSheetId="2">#REF!</definedName>
    <definedName name="A" localSheetId="1">#REF!</definedName>
    <definedName name="A" localSheetId="4">#REF!</definedName>
    <definedName name="A" localSheetId="5">#REF!</definedName>
    <definedName name="A" localSheetId="6">#REF!</definedName>
    <definedName name="A">#REF!</definedName>
    <definedName name="Ｋ" localSheetId="3">#REF!</definedName>
    <definedName name="Ｋ" localSheetId="2">#REF!</definedName>
    <definedName name="Ｋ" localSheetId="1">#REF!</definedName>
    <definedName name="Ｋ" localSheetId="4">#REF!</definedName>
    <definedName name="Ｋ" localSheetId="5">#REF!</definedName>
    <definedName name="Ｋ" localSheetId="6">#REF!</definedName>
    <definedName name="Ｋ">#REF!</definedName>
    <definedName name="_xlnm.Print_Area" localSheetId="0">為替レート!$A$1:$E$40</definedName>
    <definedName name="_xlnm.Print_Area" localSheetId="3">'様式4-1'!$A$1:$AF$113</definedName>
    <definedName name="_xlnm.Print_Area" localSheetId="2">'様式4-1 (記入例)確定後の変更'!$A$18:$AF$130</definedName>
    <definedName name="_xlnm.Print_Area" localSheetId="1">'様式4-1 (記入例)授業料申請'!$A$15:$AF$127</definedName>
    <definedName name="_xlnm.Print_Area" localSheetId="4">'様式4-2'!$A$1:$AF$52</definedName>
    <definedName name="_xlnm.Print_Area" localSheetId="5">'様式4-3'!$A$1:$AF$52</definedName>
    <definedName name="_xlnm.Print_Area" localSheetId="6">'様式4-4'!$A$1:$AF$52</definedName>
    <definedName name="_xlnm.Print_Area">#REF!</definedName>
    <definedName name="_xlnm.Print_Titles" localSheetId="3">'様式4-1'!$6:$10</definedName>
    <definedName name="_xlnm.Print_Titles" localSheetId="2">'様式4-1 (記入例)確定後の変更'!$23:$27</definedName>
    <definedName name="_xlnm.Print_Titles" localSheetId="1">'様式4-1 (記入例)授業料申請'!$20:$24</definedName>
    <definedName name="_xlnm.Print_Titles" localSheetId="4">'様式4-2'!$3:$3</definedName>
    <definedName name="_xlnm.Print_Titles" localSheetId="5">'様式4-3'!$3:$3</definedName>
    <definedName name="_xlnm.Print_Titles" localSheetId="6">'様式4-4'!$3:$3</definedName>
    <definedName name="開始・終了月" localSheetId="3">#REF!</definedName>
    <definedName name="開始・終了月" localSheetId="2">#REF!</definedName>
    <definedName name="開始・終了月" localSheetId="1">#REF!</definedName>
    <definedName name="開始・終了月" localSheetId="4">#REF!</definedName>
    <definedName name="開始・終了月" localSheetId="5">#REF!</definedName>
    <definedName name="開始・終了月" localSheetId="6">#REF!</definedName>
    <definedName name="開始・終了月">#REF!</definedName>
    <definedName name="国公立設置形態" localSheetId="3">#REF!</definedName>
    <definedName name="国公立設置形態" localSheetId="2">#REF!</definedName>
    <definedName name="国公立設置形態" localSheetId="1">#REF!</definedName>
    <definedName name="国公立設置形態" localSheetId="4">#REF!</definedName>
    <definedName name="国公立設置形態" localSheetId="5">#REF!</definedName>
    <definedName name="国公立設置形態" localSheetId="6">#REF!</definedName>
    <definedName name="国公立設置形態">#REF!</definedName>
    <definedName name="国地域" localSheetId="3">#REF!</definedName>
    <definedName name="国地域" localSheetId="2">#REF!</definedName>
    <definedName name="国地域" localSheetId="1">#REF!</definedName>
    <definedName name="国地域" localSheetId="4">#REF!</definedName>
    <definedName name="国地域" localSheetId="5">#REF!</definedName>
    <definedName name="国地域" localSheetId="6">#REF!</definedName>
    <definedName name="国地域">#REF!</definedName>
    <definedName name="国名">[1]国名!$A$2:$A$180</definedName>
    <definedName name="支給対象月数" localSheetId="3">#REF!</definedName>
    <definedName name="支給対象月数" localSheetId="2">#REF!</definedName>
    <definedName name="支給対象月数" localSheetId="1">#REF!</definedName>
    <definedName name="支給対象月数" localSheetId="4">#REF!</definedName>
    <definedName name="支給対象月数" localSheetId="5">#REF!</definedName>
    <definedName name="支給対象月数" localSheetId="6">#REF!</definedName>
    <definedName name="支給対象月数">#REF!</definedName>
    <definedName name="申請書・データ提出日" localSheetId="3">#REF!</definedName>
    <definedName name="申請書・データ提出日" localSheetId="2">#REF!</definedName>
    <definedName name="申請書・データ提出日" localSheetId="1">#REF!</definedName>
    <definedName name="申請書・データ提出日" localSheetId="4">#REF!</definedName>
    <definedName name="申請書・データ提出日" localSheetId="5">#REF!</definedName>
    <definedName name="申請書・データ提出日" localSheetId="6">#REF!</definedName>
    <definedName name="申請書・データ提出日">#REF!</definedName>
    <definedName name="大学コード" localSheetId="3">#REF!</definedName>
    <definedName name="大学コード" localSheetId="2">#REF!</definedName>
    <definedName name="大学コード" localSheetId="1">#REF!</definedName>
    <definedName name="大学コード" localSheetId="4">#REF!</definedName>
    <definedName name="大学コード" localSheetId="5">#REF!</definedName>
    <definedName name="大学コード" localSheetId="6">#REF!</definedName>
    <definedName name="大学コード">#REF!</definedName>
    <definedName name="有無" localSheetId="3">#REF!</definedName>
    <definedName name="有無" localSheetId="2">#REF!</definedName>
    <definedName name="有無" localSheetId="1">#REF!</definedName>
    <definedName name="有無" localSheetId="4">#REF!</definedName>
    <definedName name="有無" localSheetId="5">#REF!</definedName>
    <definedName name="有無" localSheetId="6">#REF!</definedName>
    <definedName name="有無">#REF!</definedName>
  </definedNames>
  <calcPr calcId="162913"/>
</workbook>
</file>

<file path=xl/calcChain.xml><?xml version="1.0" encoding="utf-8"?>
<calcChain xmlns="http://schemas.openxmlformats.org/spreadsheetml/2006/main">
  <c r="O54" i="101" l="1"/>
  <c r="S70" i="96" l="1"/>
  <c r="G70" i="96"/>
  <c r="S56" i="101"/>
  <c r="G56" i="101"/>
  <c r="U100" i="101" l="1"/>
  <c r="U117" i="100"/>
  <c r="T115" i="100"/>
  <c r="T114" i="100"/>
  <c r="U114" i="96"/>
  <c r="T112" i="96"/>
  <c r="T111" i="96"/>
  <c r="U113" i="96"/>
  <c r="AG66" i="96"/>
  <c r="T81" i="101" l="1"/>
  <c r="T98" i="100"/>
  <c r="T95" i="96"/>
  <c r="Y11" i="99" l="1"/>
  <c r="J11" i="99"/>
  <c r="J10" i="99"/>
  <c r="AA9" i="99"/>
  <c r="V9" i="99"/>
  <c r="O9" i="99"/>
  <c r="J9" i="99"/>
  <c r="J8" i="99"/>
  <c r="V7" i="99"/>
  <c r="J7" i="99"/>
  <c r="Y11" i="98"/>
  <c r="J11" i="98"/>
  <c r="J10" i="98"/>
  <c r="AA9" i="98"/>
  <c r="V9" i="98"/>
  <c r="O9" i="98"/>
  <c r="J9" i="98"/>
  <c r="J8" i="98"/>
  <c r="V7" i="98"/>
  <c r="J7" i="98"/>
  <c r="AA9" i="86"/>
  <c r="V9" i="86"/>
  <c r="O9" i="86"/>
  <c r="Y11" i="86"/>
  <c r="J11" i="86"/>
  <c r="J10" i="86"/>
  <c r="J8" i="86"/>
  <c r="J9" i="86"/>
  <c r="V7" i="86"/>
  <c r="J7" i="86"/>
  <c r="Q112" i="101" l="1"/>
  <c r="J112" i="101"/>
  <c r="Q111" i="101"/>
  <c r="J111" i="101"/>
  <c r="Q110" i="101"/>
  <c r="J110" i="101"/>
  <c r="J109" i="101"/>
  <c r="J108" i="101"/>
  <c r="K98" i="101"/>
  <c r="K97" i="101"/>
  <c r="T96" i="101"/>
  <c r="M96" i="101"/>
  <c r="K96" i="101"/>
  <c r="T90" i="101"/>
  <c r="M90" i="101"/>
  <c r="K90" i="101"/>
  <c r="K89" i="101"/>
  <c r="M81" i="101"/>
  <c r="K81" i="101"/>
  <c r="K80" i="101"/>
  <c r="K76" i="101"/>
  <c r="T72" i="101"/>
  <c r="U99" i="101"/>
  <c r="AG52" i="101"/>
  <c r="O52" i="101" s="1"/>
  <c r="AB47" i="101"/>
  <c r="AB46" i="101"/>
  <c r="AB45" i="101"/>
  <c r="AB44" i="101"/>
  <c r="AB43" i="101"/>
  <c r="AB34" i="101"/>
  <c r="AB33" i="101"/>
  <c r="AB32" i="101"/>
  <c r="AB31" i="101"/>
  <c r="AB29" i="101"/>
  <c r="AB28" i="101"/>
  <c r="AB27" i="101"/>
  <c r="AB26" i="101"/>
  <c r="AB25" i="101"/>
  <c r="AB24" i="101"/>
  <c r="AB23" i="101"/>
  <c r="AB30" i="101" s="1"/>
  <c r="Q129" i="100"/>
  <c r="J129" i="100"/>
  <c r="Q128" i="100"/>
  <c r="J128" i="100"/>
  <c r="Q127" i="100"/>
  <c r="J127" i="100"/>
  <c r="J126" i="100"/>
  <c r="J125" i="100"/>
  <c r="K115" i="100"/>
  <c r="K114" i="100"/>
  <c r="T113" i="100"/>
  <c r="M113" i="100"/>
  <c r="Q125" i="100" s="1"/>
  <c r="Q126" i="100" s="1"/>
  <c r="K113" i="100"/>
  <c r="T107" i="100"/>
  <c r="M107" i="100"/>
  <c r="K107" i="100"/>
  <c r="K106" i="100"/>
  <c r="M98" i="100"/>
  <c r="K98" i="100"/>
  <c r="K97" i="100"/>
  <c r="K93" i="100"/>
  <c r="T89" i="100"/>
  <c r="S73" i="100"/>
  <c r="U116" i="100" s="1"/>
  <c r="G73" i="100"/>
  <c r="AG69" i="100"/>
  <c r="O69" i="100" s="1"/>
  <c r="O71" i="100" s="1"/>
  <c r="AB63" i="100"/>
  <c r="AB62" i="100"/>
  <c r="AB61" i="100"/>
  <c r="AB60" i="100"/>
  <c r="AB64" i="100" s="1"/>
  <c r="AB51" i="100"/>
  <c r="AB50" i="100"/>
  <c r="AB49" i="100"/>
  <c r="AB48" i="100"/>
  <c r="AB46" i="100"/>
  <c r="AB45" i="100"/>
  <c r="AB44" i="100"/>
  <c r="AB43" i="100"/>
  <c r="AB42" i="100"/>
  <c r="AB41" i="100"/>
  <c r="AB40" i="100"/>
  <c r="AB47" i="100" s="1"/>
  <c r="T97" i="101" l="1"/>
  <c r="AB35" i="101"/>
  <c r="AB36" i="101" s="1"/>
  <c r="AB38" i="101" s="1"/>
  <c r="T98" i="101"/>
  <c r="M97" i="101"/>
  <c r="M99" i="101" s="1"/>
  <c r="W101" i="101" s="1"/>
  <c r="Q108" i="101"/>
  <c r="Q109" i="101" s="1"/>
  <c r="AB52" i="100"/>
  <c r="AB53" i="100" s="1"/>
  <c r="AB55" i="100" s="1"/>
  <c r="M114" i="100"/>
  <c r="M116" i="100" s="1"/>
  <c r="W118" i="100" s="1"/>
  <c r="M115" i="100"/>
  <c r="M117" i="100" s="1"/>
  <c r="T110" i="96"/>
  <c r="AB60" i="96"/>
  <c r="AB59" i="96"/>
  <c r="AB58" i="96"/>
  <c r="AB57" i="96"/>
  <c r="AB61" i="96" s="1"/>
  <c r="M98" i="101" l="1"/>
  <c r="M100" i="101" s="1"/>
  <c r="M101" i="101"/>
  <c r="M102" i="101" s="1"/>
  <c r="M118" i="100"/>
  <c r="M119" i="100" s="1"/>
  <c r="M104" i="96"/>
  <c r="M95" i="96"/>
  <c r="Q126" i="96" l="1"/>
  <c r="J126" i="96"/>
  <c r="Q125" i="96"/>
  <c r="J125" i="96"/>
  <c r="J124" i="96"/>
  <c r="J123" i="96"/>
  <c r="J122" i="96"/>
  <c r="K112" i="96"/>
  <c r="K111" i="96"/>
  <c r="M110" i="96"/>
  <c r="Q122" i="96" s="1"/>
  <c r="Q123" i="96" s="1"/>
  <c r="Q124" i="96" s="1"/>
  <c r="K110" i="96"/>
  <c r="T104" i="96"/>
  <c r="K104" i="96"/>
  <c r="K103" i="96"/>
  <c r="K95" i="96"/>
  <c r="K94" i="96"/>
  <c r="K90" i="96"/>
  <c r="T86" i="96"/>
  <c r="O66" i="96"/>
  <c r="O68" i="96" s="1"/>
  <c r="AB48" i="96"/>
  <c r="AB47" i="96"/>
  <c r="AB46" i="96"/>
  <c r="AB45" i="96"/>
  <c r="AB42" i="96"/>
  <c r="AB41" i="96"/>
  <c r="AB40" i="96"/>
  <c r="AB39" i="96"/>
  <c r="AB38" i="96"/>
  <c r="AB37" i="96"/>
  <c r="AB43" i="96" l="1"/>
  <c r="AB44" i="96"/>
  <c r="W115" i="96" s="1"/>
  <c r="AB49" i="96"/>
  <c r="M112" i="96"/>
  <c r="M114" i="96" s="1"/>
  <c r="M111" i="96"/>
  <c r="M113" i="96" s="1"/>
  <c r="AB50" i="96" l="1"/>
  <c r="AB52" i="96" s="1"/>
  <c r="M115" i="96" s="1"/>
  <c r="M116" i="96" l="1"/>
</calcChain>
</file>

<file path=xl/sharedStrings.xml><?xml version="1.0" encoding="utf-8"?>
<sst xmlns="http://schemas.openxmlformats.org/spreadsheetml/2006/main" count="1041" uniqueCount="272">
  <si>
    <t>個人番号</t>
    <rPh sb="0" eb="2">
      <t>コジン</t>
    </rPh>
    <rPh sb="2" eb="4">
      <t>バンゴウ</t>
    </rPh>
    <phoneticPr fontId="5"/>
  </si>
  <si>
    <t>氏名</t>
    <rPh sb="0" eb="2">
      <t>シメイ</t>
    </rPh>
    <phoneticPr fontId="5"/>
  </si>
  <si>
    <t>取りまとめ大学名</t>
    <rPh sb="0" eb="1">
      <t>ト</t>
    </rPh>
    <rPh sb="5" eb="7">
      <t>ダイガク</t>
    </rPh>
    <rPh sb="7" eb="8">
      <t>メイ</t>
    </rPh>
    <phoneticPr fontId="5"/>
  </si>
  <si>
    <t>　</t>
    <phoneticPr fontId="5"/>
  </si>
  <si>
    <t>年</t>
    <rPh sb="0" eb="1">
      <t>ネン</t>
    </rPh>
    <phoneticPr fontId="5"/>
  </si>
  <si>
    <t>月</t>
    <rPh sb="0" eb="1">
      <t>ツキ</t>
    </rPh>
    <phoneticPr fontId="5"/>
  </si>
  <si>
    <t>日</t>
    <rPh sb="0" eb="1">
      <t>ニチ</t>
    </rPh>
    <phoneticPr fontId="5"/>
  </si>
  <si>
    <t>独立行政法人日本学生支援機構 理事長 殿</t>
    <rPh sb="0" eb="14">
      <t>ドク</t>
    </rPh>
    <rPh sb="15" eb="18">
      <t>リジチョウ</t>
    </rPh>
    <rPh sb="19" eb="20">
      <t>ドノ</t>
    </rPh>
    <phoneticPr fontId="5"/>
  </si>
  <si>
    <t>氏　　名</t>
    <rPh sb="0" eb="1">
      <t>シ</t>
    </rPh>
    <rPh sb="3" eb="4">
      <t>ナ</t>
    </rPh>
    <phoneticPr fontId="5"/>
  </si>
  <si>
    <t>国内連絡人名又は取りまとめ大学名</t>
  </si>
  <si>
    <t>りんかい大学</t>
    <phoneticPr fontId="5"/>
  </si>
  <si>
    <t>　　標記について、下記のとおり申請します。</t>
    <rPh sb="2" eb="4">
      <t>ヒョウキ</t>
    </rPh>
    <rPh sb="15" eb="17">
      <t>シンセイ</t>
    </rPh>
    <phoneticPr fontId="5"/>
  </si>
  <si>
    <t>記</t>
    <rPh sb="0" eb="1">
      <t>キ</t>
    </rPh>
    <phoneticPr fontId="5"/>
  </si>
  <si>
    <t>留学先大学（英字）</t>
    <rPh sb="0" eb="2">
      <t>リュウガク</t>
    </rPh>
    <rPh sb="2" eb="3">
      <t>サキ</t>
    </rPh>
    <rPh sb="3" eb="4">
      <t>ダイ</t>
    </rPh>
    <rPh sb="4" eb="5">
      <t>ガク</t>
    </rPh>
    <rPh sb="6" eb="8">
      <t>エイジ</t>
    </rPh>
    <phoneticPr fontId="5"/>
  </si>
  <si>
    <t>留学先国・地域名</t>
    <rPh sb="0" eb="2">
      <t>リュウガク</t>
    </rPh>
    <rPh sb="2" eb="3">
      <t>サキ</t>
    </rPh>
    <rPh sb="3" eb="4">
      <t>クニ</t>
    </rPh>
    <rPh sb="5" eb="8">
      <t>チイキメイ</t>
    </rPh>
    <phoneticPr fontId="5"/>
  </si>
  <si>
    <t>都市名</t>
    <rPh sb="0" eb="3">
      <t>トシメイ</t>
    </rPh>
    <phoneticPr fontId="5"/>
  </si>
  <si>
    <t>月　</t>
    <rPh sb="0" eb="1">
      <t>ツキ</t>
    </rPh>
    <phoneticPr fontId="5"/>
  </si>
  <si>
    <t>円</t>
    <rPh sb="0" eb="1">
      <t>エン</t>
    </rPh>
    <phoneticPr fontId="5"/>
  </si>
  <si>
    <t>１．派遣学生基本情報</t>
    <rPh sb="2" eb="4">
      <t>ハケン</t>
    </rPh>
    <rPh sb="4" eb="6">
      <t>ガクセイ</t>
    </rPh>
    <rPh sb="6" eb="8">
      <t>キホン</t>
    </rPh>
    <rPh sb="8" eb="10">
      <t>ジョウホウ</t>
    </rPh>
    <phoneticPr fontId="5"/>
  </si>
  <si>
    <t>支援期間</t>
    <rPh sb="0" eb="2">
      <t>シエン</t>
    </rPh>
    <rPh sb="2" eb="4">
      <t>キカン</t>
    </rPh>
    <phoneticPr fontId="5"/>
  </si>
  <si>
    <t>～</t>
  </si>
  <si>
    <t>月</t>
    <rPh sb="0" eb="1">
      <t>ガツ</t>
    </rPh>
    <phoneticPr fontId="5"/>
  </si>
  <si>
    <t>回目</t>
    <rPh sb="0" eb="2">
      <t>カイメ</t>
    </rPh>
    <phoneticPr fontId="5"/>
  </si>
  <si>
    <t>（</t>
    <phoneticPr fontId="5"/>
  </si>
  <si>
    <t>）</t>
    <phoneticPr fontId="5"/>
  </si>
  <si>
    <t>①合計</t>
    <rPh sb="1" eb="3">
      <t>ゴウケイ</t>
    </rPh>
    <phoneticPr fontId="5"/>
  </si>
  <si>
    <t>②合計</t>
    <rPh sb="1" eb="3">
      <t>ゴウケイ</t>
    </rPh>
    <phoneticPr fontId="5"/>
  </si>
  <si>
    <t>③合計</t>
    <rPh sb="1" eb="3">
      <t>ゴウケイ</t>
    </rPh>
    <phoneticPr fontId="5"/>
  </si>
  <si>
    <t>学年</t>
    <rPh sb="0" eb="2">
      <t>ガクネン</t>
    </rPh>
    <phoneticPr fontId="5"/>
  </si>
  <si>
    <t>回数</t>
    <rPh sb="0" eb="2">
      <t>カイスウ</t>
    </rPh>
    <phoneticPr fontId="5"/>
  </si>
  <si>
    <t>振込月/返納月</t>
    <rPh sb="0" eb="2">
      <t>フリコミ</t>
    </rPh>
    <rPh sb="2" eb="3">
      <t>ツキ</t>
    </rPh>
    <rPh sb="4" eb="6">
      <t>ヘンノウ</t>
    </rPh>
    <rPh sb="6" eb="7">
      <t>ツキ</t>
    </rPh>
    <phoneticPr fontId="5"/>
  </si>
  <si>
    <t>支給/返納</t>
    <rPh sb="3" eb="5">
      <t>ヘンノウ</t>
    </rPh>
    <phoneticPr fontId="5"/>
  </si>
  <si>
    <t>支給額/返納額</t>
    <rPh sb="0" eb="3">
      <t>シキュウガク</t>
    </rPh>
    <rPh sb="4" eb="6">
      <t>ヘンノウ</t>
    </rPh>
    <rPh sb="6" eb="7">
      <t>ガク</t>
    </rPh>
    <phoneticPr fontId="5"/>
  </si>
  <si>
    <t>通貨コード</t>
    <rPh sb="0" eb="2">
      <t>ツウカ</t>
    </rPh>
    <phoneticPr fontId="5"/>
  </si>
  <si>
    <t>～</t>
    <phoneticPr fontId="5"/>
  </si>
  <si>
    <t>（</t>
    <phoneticPr fontId="5"/>
  </si>
  <si>
    <t>か</t>
    <phoneticPr fontId="5"/>
  </si>
  <si>
    <t>月</t>
    <rPh sb="0" eb="1">
      <t>ゲツ</t>
    </rPh>
    <phoneticPr fontId="5"/>
  </si>
  <si>
    <t>）</t>
    <phoneticPr fontId="5"/>
  </si>
  <si>
    <t>内訳</t>
    <rPh sb="0" eb="2">
      <t>ウチワケ</t>
    </rPh>
    <phoneticPr fontId="5"/>
  </si>
  <si>
    <t>通貨単位</t>
    <rPh sb="0" eb="2">
      <t>ツウカ</t>
    </rPh>
    <rPh sb="2" eb="4">
      <t>タンイ</t>
    </rPh>
    <phoneticPr fontId="5"/>
  </si>
  <si>
    <t>合計</t>
    <rPh sb="0" eb="2">
      <t>ゴウケイ</t>
    </rPh>
    <phoneticPr fontId="5"/>
  </si>
  <si>
    <t>申請日</t>
    <rPh sb="0" eb="2">
      <t>シンセイ</t>
    </rPh>
    <rPh sb="2" eb="3">
      <t>ビ</t>
    </rPh>
    <phoneticPr fontId="5"/>
  </si>
  <si>
    <t>学期名等</t>
    <rPh sb="0" eb="2">
      <t>ガッキ</t>
    </rPh>
    <rPh sb="2" eb="3">
      <t>メイ</t>
    </rPh>
    <rPh sb="3" eb="4">
      <t>トウ</t>
    </rPh>
    <phoneticPr fontId="5"/>
  </si>
  <si>
    <t>対象期間</t>
    <rPh sb="0" eb="2">
      <t>タイショウ</t>
    </rPh>
    <rPh sb="2" eb="4">
      <t>キカン</t>
    </rPh>
    <phoneticPr fontId="5"/>
  </si>
  <si>
    <t>証拠書類</t>
    <rPh sb="0" eb="2">
      <t>ショウコ</t>
    </rPh>
    <rPh sb="2" eb="4">
      <t>ショルイ</t>
    </rPh>
    <phoneticPr fontId="5"/>
  </si>
  <si>
    <t>～</t>
    <phoneticPr fontId="5"/>
  </si>
  <si>
    <t>開始年</t>
    <rPh sb="0" eb="2">
      <t>カイシ</t>
    </rPh>
    <rPh sb="2" eb="3">
      <t>ネン</t>
    </rPh>
    <phoneticPr fontId="5"/>
  </si>
  <si>
    <t>開始月</t>
    <rPh sb="0" eb="2">
      <t>カイシ</t>
    </rPh>
    <rPh sb="2" eb="3">
      <t>ツキ</t>
    </rPh>
    <phoneticPr fontId="5"/>
  </si>
  <si>
    <t>終了年</t>
    <rPh sb="0" eb="2">
      <t>シュウリョウ</t>
    </rPh>
    <rPh sb="2" eb="3">
      <t>ネン</t>
    </rPh>
    <phoneticPr fontId="5"/>
  </si>
  <si>
    <t>終了月</t>
    <rPh sb="0" eb="2">
      <t>シュウリョウ</t>
    </rPh>
    <rPh sb="2" eb="3">
      <t>ツキ</t>
    </rPh>
    <phoneticPr fontId="5"/>
  </si>
  <si>
    <t>免除等の事由</t>
    <rPh sb="0" eb="2">
      <t>メンジョ</t>
    </rPh>
    <rPh sb="2" eb="3">
      <t>トウ</t>
    </rPh>
    <rPh sb="4" eb="6">
      <t>ジユウ</t>
    </rPh>
    <phoneticPr fontId="5"/>
  </si>
  <si>
    <t>他の奨学金等名称又は免除等の概要</t>
    <rPh sb="0" eb="1">
      <t>タ</t>
    </rPh>
    <rPh sb="2" eb="5">
      <t>ショウガクキン</t>
    </rPh>
    <rPh sb="5" eb="6">
      <t>トウ</t>
    </rPh>
    <rPh sb="6" eb="8">
      <t>メイショウ</t>
    </rPh>
    <rPh sb="8" eb="9">
      <t>マタ</t>
    </rPh>
    <rPh sb="10" eb="12">
      <t>メンジョ</t>
    </rPh>
    <rPh sb="12" eb="13">
      <t>トウ</t>
    </rPh>
    <rPh sb="14" eb="16">
      <t>ガイヨウ</t>
    </rPh>
    <phoneticPr fontId="5"/>
  </si>
  <si>
    <t>概算/確定</t>
    <rPh sb="0" eb="2">
      <t>ガイサン</t>
    </rPh>
    <rPh sb="3" eb="5">
      <t>カクテイ</t>
    </rPh>
    <phoneticPr fontId="5"/>
  </si>
  <si>
    <t>※月数を計算して入力してください。</t>
    <rPh sb="1" eb="2">
      <t>ツキ</t>
    </rPh>
    <rPh sb="2" eb="3">
      <t>スウ</t>
    </rPh>
    <rPh sb="4" eb="6">
      <t>ケイサン</t>
    </rPh>
    <rPh sb="8" eb="10">
      <t>ニュウリョク</t>
    </rPh>
    <phoneticPr fontId="5"/>
  </si>
  <si>
    <t>Ａ</t>
    <phoneticPr fontId="5"/>
  </si>
  <si>
    <t>Ｂ</t>
    <phoneticPr fontId="5"/>
  </si>
  <si>
    <t>Ｃ</t>
    <phoneticPr fontId="5"/>
  </si>
  <si>
    <t>機構に申請する授業料の積算内訳</t>
    <rPh sb="0" eb="2">
      <t>キコウ</t>
    </rPh>
    <rPh sb="3" eb="5">
      <t>シンセイ</t>
    </rPh>
    <rPh sb="7" eb="10">
      <t>ジュギョウリョウ</t>
    </rPh>
    <rPh sb="11" eb="13">
      <t>セキサン</t>
    </rPh>
    <rPh sb="13" eb="15">
      <t>ウチワケ</t>
    </rPh>
    <phoneticPr fontId="5"/>
  </si>
  <si>
    <t>今回申請対象額（現地額）</t>
    <rPh sb="0" eb="2">
      <t>コンカイ</t>
    </rPh>
    <rPh sb="2" eb="4">
      <t>シンセイ</t>
    </rPh>
    <rPh sb="4" eb="6">
      <t>タイショウ</t>
    </rPh>
    <rPh sb="6" eb="7">
      <t>ガク</t>
    </rPh>
    <rPh sb="8" eb="10">
      <t>ゲンチ</t>
    </rPh>
    <rPh sb="10" eb="11">
      <t>ガク</t>
    </rPh>
    <phoneticPr fontId="5"/>
  </si>
  <si>
    <t>納付残額</t>
    <rPh sb="0" eb="2">
      <t>ノウフ</t>
    </rPh>
    <rPh sb="2" eb="3">
      <t>ザン</t>
    </rPh>
    <rPh sb="3" eb="4">
      <t>ガク</t>
    </rPh>
    <phoneticPr fontId="5"/>
  </si>
  <si>
    <t>支払済額</t>
    <rPh sb="0" eb="2">
      <t>シハライ</t>
    </rPh>
    <rPh sb="2" eb="3">
      <t>スミ</t>
    </rPh>
    <rPh sb="3" eb="4">
      <t>ガク</t>
    </rPh>
    <phoneticPr fontId="5"/>
  </si>
  <si>
    <t>支給申請年度</t>
    <rPh sb="0" eb="2">
      <t>シキュウ</t>
    </rPh>
    <rPh sb="2" eb="4">
      <t>シンセイ</t>
    </rPh>
    <rPh sb="4" eb="5">
      <t>ネン</t>
    </rPh>
    <rPh sb="5" eb="6">
      <t>ド</t>
    </rPh>
    <phoneticPr fontId="5"/>
  </si>
  <si>
    <t>USD</t>
  </si>
  <si>
    <t>アメリカ合衆国</t>
  </si>
  <si>
    <t>ドル</t>
  </si>
  <si>
    <t>€</t>
  </si>
  <si>
    <t>ユーロ</t>
  </si>
  <si>
    <t>SEK</t>
  </si>
  <si>
    <t>スウェーデン・クローネ</t>
  </si>
  <si>
    <t>スウェーデン</t>
  </si>
  <si>
    <t>BRL</t>
  </si>
  <si>
    <t>ヘアル</t>
  </si>
  <si>
    <t>ブラジル</t>
  </si>
  <si>
    <t>INR</t>
  </si>
  <si>
    <t>インド・ルピー</t>
  </si>
  <si>
    <t>インド</t>
  </si>
  <si>
    <t>CAD</t>
  </si>
  <si>
    <t>カナダ・ドル</t>
  </si>
  <si>
    <t>カナダ</t>
  </si>
  <si>
    <t>MXN</t>
  </si>
  <si>
    <t>メキシコ・ペソ</t>
  </si>
  <si>
    <t>メキシコ</t>
  </si>
  <si>
    <t>PEN</t>
  </si>
  <si>
    <t>ペルー</t>
  </si>
  <si>
    <t>ソル</t>
  </si>
  <si>
    <t>￡</t>
  </si>
  <si>
    <t>スターリング・ポンド</t>
  </si>
  <si>
    <t>CNY</t>
  </si>
  <si>
    <t>中華人民共和国</t>
  </si>
  <si>
    <t>CHF</t>
  </si>
  <si>
    <t>スイス・フラン</t>
  </si>
  <si>
    <t>スイス</t>
  </si>
  <si>
    <t>ARS</t>
  </si>
  <si>
    <t>アルゼンチン・ペソ</t>
  </si>
  <si>
    <t>アルゼンチン</t>
  </si>
  <si>
    <t>KRW</t>
  </si>
  <si>
    <t>ウォン</t>
  </si>
  <si>
    <t>大韓民国</t>
  </si>
  <si>
    <t>AUD</t>
  </si>
  <si>
    <t>オーストラリア・ドル</t>
  </si>
  <si>
    <t>オーストラリア</t>
  </si>
  <si>
    <t>NOK</t>
  </si>
  <si>
    <t>ノルウェー・クローネ</t>
  </si>
  <si>
    <t>ノルウェー</t>
  </si>
  <si>
    <t>DKK</t>
  </si>
  <si>
    <t>デンマーク・クローネ</t>
  </si>
  <si>
    <t>デンマーク</t>
  </si>
  <si>
    <t>HKD</t>
  </si>
  <si>
    <t>香港</t>
  </si>
  <si>
    <t>MYR</t>
  </si>
  <si>
    <t>マレーシア</t>
  </si>
  <si>
    <t>KES</t>
  </si>
  <si>
    <t>ケニア・シリング</t>
  </si>
  <si>
    <t>ケニア</t>
  </si>
  <si>
    <t>ILS</t>
  </si>
  <si>
    <t>イスラエル</t>
  </si>
  <si>
    <t>シェケル</t>
  </si>
  <si>
    <t>PLN</t>
  </si>
  <si>
    <t>ズロティ</t>
  </si>
  <si>
    <t>ポーランド</t>
  </si>
  <si>
    <t>CZK</t>
  </si>
  <si>
    <t>コルナ</t>
  </si>
  <si>
    <t>チェコ</t>
  </si>
  <si>
    <t>HUF</t>
  </si>
  <si>
    <t>フォリント</t>
  </si>
  <si>
    <t>ハンガリー</t>
  </si>
  <si>
    <t>RON</t>
  </si>
  <si>
    <t>レイ</t>
  </si>
  <si>
    <t>ルーマニア</t>
  </si>
  <si>
    <t>SGD</t>
  </si>
  <si>
    <t>シンガポール・ドル</t>
  </si>
  <si>
    <t>シンガポール</t>
  </si>
  <si>
    <t>BGN</t>
  </si>
  <si>
    <t>レヴ</t>
  </si>
  <si>
    <t>ブルガリア</t>
  </si>
  <si>
    <t>AED</t>
  </si>
  <si>
    <t>ディルハム</t>
  </si>
  <si>
    <t>アラブ首長国連邦</t>
  </si>
  <si>
    <t>通貨コード</t>
  </si>
  <si>
    <t>通貨名</t>
  </si>
  <si>
    <t>国・地域名</t>
  </si>
  <si>
    <t>（１通貨単位当たり）</t>
  </si>
  <si>
    <t>欧州経済通貨統合参加国</t>
  </si>
  <si>
    <t>元</t>
  </si>
  <si>
    <t>香港・ドル</t>
  </si>
  <si>
    <t>○抜粋元：財務省告示の当該規程</t>
  </si>
  <si>
    <t>取りまとめ大学名</t>
    <phoneticPr fontId="5"/>
  </si>
  <si>
    <t>派遣学生基本情報</t>
    <rPh sb="0" eb="2">
      <t>ハケン</t>
    </rPh>
    <rPh sb="2" eb="4">
      <t>ガクセイ</t>
    </rPh>
    <rPh sb="4" eb="6">
      <t>キホン</t>
    </rPh>
    <rPh sb="6" eb="8">
      <t>ジョウホウ</t>
    </rPh>
    <phoneticPr fontId="5"/>
  </si>
  <si>
    <t>授業料申請にかかる根拠書類を以下に貼りつけてください。</t>
    <rPh sb="0" eb="3">
      <t>ジュギョウリョウ</t>
    </rPh>
    <rPh sb="3" eb="5">
      <t>シンセイ</t>
    </rPh>
    <rPh sb="9" eb="11">
      <t>コンキョ</t>
    </rPh>
    <rPh sb="11" eb="13">
      <t>ショルイ</t>
    </rPh>
    <rPh sb="14" eb="16">
      <t>イカ</t>
    </rPh>
    <rPh sb="17" eb="18">
      <t>ハ</t>
    </rPh>
    <phoneticPr fontId="5"/>
  </si>
  <si>
    <t>提出日</t>
    <rPh sb="0" eb="2">
      <t>テイシュツ</t>
    </rPh>
    <rPh sb="2" eb="3">
      <t>ビ</t>
    </rPh>
    <phoneticPr fontId="5"/>
  </si>
  <si>
    <t>備考</t>
    <rPh sb="0" eb="2">
      <t>ビコウ</t>
    </rPh>
    <phoneticPr fontId="5"/>
  </si>
  <si>
    <t>概算</t>
  </si>
  <si>
    <t>請求書兼領収書</t>
  </si>
  <si>
    <t>確定</t>
  </si>
  <si>
    <t>返納</t>
  </si>
  <si>
    <t>支給</t>
  </si>
  <si>
    <t>青海　花子</t>
    <phoneticPr fontId="5"/>
  </si>
  <si>
    <t>はい</t>
  </si>
  <si>
    <t>その他</t>
  </si>
  <si>
    <t>①授業料概算申請</t>
    <rPh sb="1" eb="4">
      <t>ジュギョウリョウ</t>
    </rPh>
    <rPh sb="4" eb="6">
      <t>ガイサン</t>
    </rPh>
    <rPh sb="6" eb="8">
      <t>シンセイ</t>
    </rPh>
    <phoneticPr fontId="5"/>
  </si>
  <si>
    <t>②授業料確定申請</t>
    <rPh sb="1" eb="4">
      <t>ジュギョウリョウ</t>
    </rPh>
    <rPh sb="4" eb="6">
      <t>カクテイ</t>
    </rPh>
    <rPh sb="6" eb="8">
      <t>シンセイ</t>
    </rPh>
    <phoneticPr fontId="5"/>
  </si>
  <si>
    <t>①で申請した金額との差額</t>
    <rPh sb="2" eb="4">
      <t>シンセイ</t>
    </rPh>
    <rPh sb="6" eb="8">
      <t>キンガク</t>
    </rPh>
    <rPh sb="10" eb="12">
      <t>サガク</t>
    </rPh>
    <phoneticPr fontId="5"/>
  </si>
  <si>
    <t>③授業料確定後の金額変更</t>
    <rPh sb="1" eb="4">
      <t>ジュギョウリョウ</t>
    </rPh>
    <rPh sb="4" eb="6">
      <t>カクテイ</t>
    </rPh>
    <rPh sb="6" eb="7">
      <t>ゴ</t>
    </rPh>
    <rPh sb="8" eb="10">
      <t>キンガク</t>
    </rPh>
    <rPh sb="10" eb="12">
      <t>ヘンコウ</t>
    </rPh>
    <phoneticPr fontId="5"/>
  </si>
  <si>
    <t>②で申請した金額との差額</t>
    <rPh sb="2" eb="4">
      <t>シンセイ</t>
    </rPh>
    <rPh sb="6" eb="8">
      <t>キンガク</t>
    </rPh>
    <rPh sb="10" eb="12">
      <t>サガク</t>
    </rPh>
    <phoneticPr fontId="5"/>
  </si>
  <si>
    <t>★②で授業料確定した後</t>
    <rPh sb="3" eb="6">
      <t>ジュギョウリョウ</t>
    </rPh>
    <rPh sb="6" eb="8">
      <t>カクテイ</t>
    </rPh>
    <rPh sb="10" eb="11">
      <t>アト</t>
    </rPh>
    <phoneticPr fontId="5"/>
  </si>
  <si>
    <t>回目の変更</t>
    <phoneticPr fontId="5"/>
  </si>
  <si>
    <t>学期毎払い</t>
  </si>
  <si>
    <t>現地額</t>
    <rPh sb="0" eb="2">
      <t>ゲンチ</t>
    </rPh>
    <rPh sb="2" eb="3">
      <t>ガク</t>
    </rPh>
    <phoneticPr fontId="5"/>
  </si>
  <si>
    <t>授業料免除等</t>
    <rPh sb="0" eb="3">
      <t>ジュギョウリョウ</t>
    </rPh>
    <rPh sb="3" eb="5">
      <t>メンジョ</t>
    </rPh>
    <rPh sb="5" eb="6">
      <t>トウ</t>
    </rPh>
    <phoneticPr fontId="5"/>
  </si>
  <si>
    <t>免除等の有無</t>
    <rPh sb="0" eb="2">
      <t>メンジョ</t>
    </rPh>
    <rPh sb="2" eb="3">
      <t>トウ</t>
    </rPh>
    <rPh sb="4" eb="6">
      <t>ウム</t>
    </rPh>
    <phoneticPr fontId="5"/>
  </si>
  <si>
    <t>※「はい」又は「いいえ」を選択してください。</t>
    <rPh sb="5" eb="6">
      <t>マタ</t>
    </rPh>
    <rPh sb="13" eb="15">
      <t>センタク</t>
    </rPh>
    <phoneticPr fontId="5"/>
  </si>
  <si>
    <t>一括・分納</t>
    <rPh sb="0" eb="2">
      <t>イッカツ</t>
    </rPh>
    <rPh sb="3" eb="5">
      <t>ブンノウ</t>
    </rPh>
    <phoneticPr fontId="5"/>
  </si>
  <si>
    <t>一部免除</t>
  </si>
  <si>
    <t>TA又はRA実施</t>
  </si>
  <si>
    <t>５．授業料の納付報告</t>
    <rPh sb="2" eb="5">
      <t>ジュギョウリョウ</t>
    </rPh>
    <rPh sb="6" eb="8">
      <t>ノウフ</t>
    </rPh>
    <rPh sb="8" eb="10">
      <t>ホウコク</t>
    </rPh>
    <phoneticPr fontId="5"/>
  </si>
  <si>
    <t>JASSO UNIVERSITY</t>
    <phoneticPr fontId="5"/>
  </si>
  <si>
    <t>2022年度分</t>
  </si>
  <si>
    <t>2022年度分</t>
    <phoneticPr fontId="5"/>
  </si>
  <si>
    <t>2023年度円換算率</t>
    <rPh sb="4" eb="6">
      <t>ネンド</t>
    </rPh>
    <rPh sb="6" eb="9">
      <t>エンカンサン</t>
    </rPh>
    <rPh sb="9" eb="10">
      <t>リツ</t>
    </rPh>
    <phoneticPr fontId="5"/>
  </si>
  <si>
    <t>2023年4月～2024年3月までの月数</t>
    <rPh sb="4" eb="5">
      <t>ネン</t>
    </rPh>
    <rPh sb="6" eb="7">
      <t>ガツ</t>
    </rPh>
    <rPh sb="12" eb="13">
      <t>ネン</t>
    </rPh>
    <rPh sb="14" eb="15">
      <t>ガツ</t>
    </rPh>
    <rPh sb="18" eb="20">
      <t>ツキスウ</t>
    </rPh>
    <phoneticPr fontId="5"/>
  </si>
  <si>
    <t>英国</t>
    <rPh sb="0" eb="2">
      <t>エイコク</t>
    </rPh>
    <phoneticPr fontId="5"/>
  </si>
  <si>
    <t>ロンドン</t>
    <phoneticPr fontId="5"/>
  </si>
  <si>
    <t>４．2022－2023学年の支給額</t>
    <phoneticPr fontId="5"/>
  </si>
  <si>
    <t>2023年度申請対象額（現地額）</t>
    <rPh sb="4" eb="6">
      <t>ネンド</t>
    </rPh>
    <rPh sb="6" eb="8">
      <t>シンセイ</t>
    </rPh>
    <rPh sb="8" eb="10">
      <t>タイショウ</t>
    </rPh>
    <rPh sb="10" eb="11">
      <t>ガク</t>
    </rPh>
    <rPh sb="12" eb="14">
      <t>ゲンチ</t>
    </rPh>
    <rPh sb="14" eb="15">
      <t>ガク</t>
    </rPh>
    <phoneticPr fontId="5"/>
  </si>
  <si>
    <t>支払い無し根拠</t>
  </si>
  <si>
    <t>年間授業料合計</t>
    <rPh sb="0" eb="2">
      <t>ネンカン</t>
    </rPh>
    <rPh sb="2" eb="5">
      <t>ジュギョウリョウ</t>
    </rPh>
    <rPh sb="5" eb="7">
      <t>ゴウケイ</t>
    </rPh>
    <phoneticPr fontId="5"/>
  </si>
  <si>
    <t>年間授業料が概算申請額と異なる理由</t>
    <rPh sb="0" eb="2">
      <t>ネンカン</t>
    </rPh>
    <rPh sb="2" eb="5">
      <t>ジュギョウリョウ</t>
    </rPh>
    <rPh sb="6" eb="8">
      <t>ガイサン</t>
    </rPh>
    <rPh sb="8" eb="11">
      <t>シンセイガク</t>
    </rPh>
    <rPh sb="12" eb="13">
      <t>コト</t>
    </rPh>
    <rPh sb="15" eb="17">
      <t>リユウ</t>
    </rPh>
    <phoneticPr fontId="5"/>
  </si>
  <si>
    <t>年間授業料が確定申請後に変更となった理由</t>
    <rPh sb="0" eb="2">
      <t>ネンカン</t>
    </rPh>
    <rPh sb="2" eb="5">
      <t>ジュギョウリョウ</t>
    </rPh>
    <rPh sb="6" eb="8">
      <t>カクテイ</t>
    </rPh>
    <rPh sb="8" eb="10">
      <t>シンセイ</t>
    </rPh>
    <rPh sb="10" eb="11">
      <t>ゴ</t>
    </rPh>
    <rPh sb="12" eb="14">
      <t>ヘンコウ</t>
    </rPh>
    <rPh sb="18" eb="20">
      <t>リユウ</t>
    </rPh>
    <phoneticPr fontId="5"/>
  </si>
  <si>
    <r>
      <t>年間授業料</t>
    </r>
    <r>
      <rPr>
        <sz val="8"/>
        <rFont val="ＭＳ ゴシック"/>
        <family val="3"/>
        <charset val="128"/>
      </rPr>
      <t>（現地額）※本人負担額</t>
    </r>
    <rPh sb="0" eb="2">
      <t>ネンカン</t>
    </rPh>
    <rPh sb="2" eb="5">
      <t>ジュギョウリョウ</t>
    </rPh>
    <rPh sb="6" eb="8">
      <t>ゲンチ</t>
    </rPh>
    <rPh sb="8" eb="9">
      <t>ガク</t>
    </rPh>
    <rPh sb="11" eb="16">
      <t>ホンニンフタンガク</t>
    </rPh>
    <phoneticPr fontId="5"/>
  </si>
  <si>
    <t>2023年度分</t>
    <phoneticPr fontId="5"/>
  </si>
  <si>
    <t>留学先大学への
納付日</t>
    <rPh sb="0" eb="5">
      <t>リュウガクサキダイガク</t>
    </rPh>
    <rPh sb="8" eb="11">
      <t>ノウフビ</t>
    </rPh>
    <phoneticPr fontId="5"/>
  </si>
  <si>
    <t>対象学期等</t>
    <rPh sb="0" eb="2">
      <t>タイショウ</t>
    </rPh>
    <rPh sb="2" eb="5">
      <t>ガッキトウ</t>
    </rPh>
    <phoneticPr fontId="5"/>
  </si>
  <si>
    <t>※概算申請の場合は①で申請し、授業料確定後に②で再度申請</t>
    <rPh sb="1" eb="3">
      <t>ガイサン</t>
    </rPh>
    <rPh sb="3" eb="5">
      <t>シンセイ</t>
    </rPh>
    <rPh sb="6" eb="8">
      <t>バアイ</t>
    </rPh>
    <rPh sb="11" eb="13">
      <t>シンセイ</t>
    </rPh>
    <rPh sb="15" eb="18">
      <t>ジュギョウリョウ</t>
    </rPh>
    <phoneticPr fontId="5"/>
  </si>
  <si>
    <t>※当初申請時点で授業料が確定している場合は②で申請</t>
    <rPh sb="8" eb="11">
      <t>ジュギョウリョウ</t>
    </rPh>
    <rPh sb="23" eb="25">
      <t>シンセイ</t>
    </rPh>
    <phoneticPr fontId="5"/>
  </si>
  <si>
    <t>★前回変更</t>
    <rPh sb="1" eb="3">
      <t>ゼンカイ</t>
    </rPh>
    <rPh sb="3" eb="5">
      <t>ヘンコウ</t>
    </rPh>
    <phoneticPr fontId="5"/>
  </si>
  <si>
    <t>PHP</t>
  </si>
  <si>
    <t>NZD</t>
  </si>
  <si>
    <t>ZAR</t>
  </si>
  <si>
    <t>CRC</t>
  </si>
  <si>
    <t>RUB</t>
  </si>
  <si>
    <t>フィリピン・ペソ</t>
  </si>
  <si>
    <t>フィリピン</t>
  </si>
  <si>
    <t>ニュージーランド・ドル</t>
  </si>
  <si>
    <t>ニュージーランド</t>
  </si>
  <si>
    <t>ランド</t>
  </si>
  <si>
    <t>リンギ</t>
  </si>
  <si>
    <t>コスタリカ・コロン</t>
  </si>
  <si>
    <t>コスタリカ</t>
  </si>
  <si>
    <t>ルーブル</t>
  </si>
  <si>
    <t>ロシア</t>
  </si>
  <si>
    <t>英国</t>
    <rPh sb="0" eb="2">
      <t>エイコク</t>
    </rPh>
    <phoneticPr fontId="4"/>
  </si>
  <si>
    <t>南アフリカ</t>
    <rPh sb="0" eb="1">
      <t>ミナミ</t>
    </rPh>
    <phoneticPr fontId="4"/>
  </si>
  <si>
    <t>免除等無し</t>
  </si>
  <si>
    <t>機構への納付報告日</t>
    <rPh sb="4" eb="6">
      <t>ノウフ</t>
    </rPh>
    <rPh sb="6" eb="8">
      <t>ホウコク</t>
    </rPh>
    <rPh sb="8" eb="9">
      <t>ニチ</t>
    </rPh>
    <phoneticPr fontId="5"/>
  </si>
  <si>
    <t>※TA・RA、他の奨学金受給等により、授業料の一部又は全部が免除になる場合、その詳細を記入してください。
※開始年月・終了年月は、授業料免除等の該当期間を記入してください。</t>
    <phoneticPr fontId="5"/>
  </si>
  <si>
    <t>①</t>
    <phoneticPr fontId="5"/>
  </si>
  <si>
    <t>②</t>
    <phoneticPr fontId="5"/>
  </si>
  <si>
    <t>③</t>
    <phoneticPr fontId="5"/>
  </si>
  <si>
    <t>①春学期の授業料が5,000￡免除される。</t>
    <phoneticPr fontId="5"/>
  </si>
  <si>
    <t>2023様式4-2</t>
    <rPh sb="4" eb="6">
      <t>ヨウシキ</t>
    </rPh>
    <phoneticPr fontId="5"/>
  </si>
  <si>
    <r>
      <t>2023年度海外留学支援制度（大学院学位取得型）授業料</t>
    </r>
    <r>
      <rPr>
        <b/>
        <u/>
        <sz val="16"/>
        <rFont val="ＭＳ ゴシック"/>
        <family val="3"/>
        <charset val="128"/>
      </rPr>
      <t>請求書等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セイキュウショ</t>
    </rPh>
    <rPh sb="30" eb="31">
      <t>トウ</t>
    </rPh>
    <rPh sb="31" eb="33">
      <t>テンプ</t>
    </rPh>
    <rPh sb="33" eb="35">
      <t>ヨウシ</t>
    </rPh>
    <phoneticPr fontId="5"/>
  </si>
  <si>
    <t>2023様式4-3</t>
    <rPh sb="4" eb="6">
      <t>ヨウシキ</t>
    </rPh>
    <phoneticPr fontId="5"/>
  </si>
  <si>
    <r>
      <t>2023年度海外留学支援制度（大学院学位取得型）授業料</t>
    </r>
    <r>
      <rPr>
        <b/>
        <u/>
        <sz val="12"/>
        <rFont val="ＭＳ ゴシック"/>
        <family val="3"/>
        <charset val="128"/>
      </rPr>
      <t>機構以外の奨学金等</t>
    </r>
    <r>
      <rPr>
        <b/>
        <sz val="11"/>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29">
      <t>キコウ</t>
    </rPh>
    <rPh sb="29" eb="31">
      <t>イガイ</t>
    </rPh>
    <rPh sb="32" eb="35">
      <t>ショウガクキン</t>
    </rPh>
    <rPh sb="35" eb="36">
      <t>トウ</t>
    </rPh>
    <rPh sb="36" eb="38">
      <t>テンプ</t>
    </rPh>
    <rPh sb="38" eb="40">
      <t>ヨウシ</t>
    </rPh>
    <phoneticPr fontId="5"/>
  </si>
  <si>
    <t>2023様式4-4</t>
    <rPh sb="4" eb="6">
      <t>ヨウシキ</t>
    </rPh>
    <phoneticPr fontId="5"/>
  </si>
  <si>
    <r>
      <t>2023年度海外留学支援制度（大学院学位取得型）授業料</t>
    </r>
    <r>
      <rPr>
        <b/>
        <u/>
        <sz val="16"/>
        <rFont val="ＭＳ ゴシック"/>
        <family val="3"/>
        <charset val="128"/>
      </rPr>
      <t>領収書等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リョウシュウショ</t>
    </rPh>
    <rPh sb="30" eb="31">
      <t>トウ</t>
    </rPh>
    <rPh sb="31" eb="33">
      <t>テンプ</t>
    </rPh>
    <rPh sb="33" eb="35">
      <t>ヨウシ</t>
    </rPh>
    <phoneticPr fontId="5"/>
  </si>
  <si>
    <r>
      <t>【本記入例の想定】
本記入例は、2023年９月時点で、2023‐2024学年授業料のうち2023年度分を申請する場合の様式例です。
＜2022-2023学年（旧学年）の2023年度分の授業料＞
・2022年9月～の2022-2023学年の授業料15,000￡のうち、2023年度内分6,250</t>
    </r>
    <r>
      <rPr>
        <b/>
        <sz val="10"/>
        <color rgb="FFFF0000"/>
        <rFont val="ＭＳ Ｐゴシック"/>
        <family val="3"/>
        <charset val="128"/>
      </rPr>
      <t>￡</t>
    </r>
    <r>
      <rPr>
        <b/>
        <sz val="10"/>
        <color rgb="FFFF0000"/>
        <rFont val="ＭＳ ゴシック"/>
        <family val="3"/>
        <charset val="128"/>
      </rPr>
      <t>を2023年４月に支給申請
・８月に他奨学金の受給等により5万円分の返納
＜2023-2024学年（新学年）の2023年度分の授業料＞
・2023年9月～の2023‐2024学年の授業料15,000</t>
    </r>
    <r>
      <rPr>
        <b/>
        <sz val="10"/>
        <color rgb="FFFF0000"/>
        <rFont val="ＭＳ Ｐゴシック"/>
        <family val="3"/>
        <charset val="128"/>
      </rPr>
      <t>￡</t>
    </r>
    <r>
      <rPr>
        <b/>
        <sz val="10"/>
        <color rgb="FFFF0000"/>
        <rFont val="ＭＳ ゴシック"/>
        <family val="3"/>
        <charset val="128"/>
      </rPr>
      <t>（前学年の授業料より概算）のうち、2023年度内分8,750</t>
    </r>
    <r>
      <rPr>
        <b/>
        <sz val="10"/>
        <color rgb="FFFF0000"/>
        <rFont val="ＭＳ Ｐゴシック"/>
        <family val="3"/>
        <charset val="128"/>
      </rPr>
      <t>￡</t>
    </r>
    <r>
      <rPr>
        <b/>
        <sz val="10"/>
        <color rgb="FFFF0000"/>
        <rFont val="ＭＳ ゴシック"/>
        <family val="3"/>
        <charset val="128"/>
      </rPr>
      <t xml:space="preserve">を９月に支給申請【今回申請分】
</t>
    </r>
    <r>
      <rPr>
        <b/>
        <u/>
        <sz val="10"/>
        <color rgb="FF0066FF"/>
        <rFont val="ＭＳ ゴシック"/>
        <family val="3"/>
        <charset val="128"/>
      </rPr>
      <t xml:space="preserve">
※ひと学年分の授業料納付報告を累積するため、2023年度の授業料は必ずこのデータで管理し、保管してください。授業料の確定・変更・納付報告も同じファイルで行ってください。</t>
    </r>
    <rPh sb="36" eb="38">
      <t>ガクネン</t>
    </rPh>
    <rPh sb="38" eb="41">
      <t>ジュギョウリョウ</t>
    </rPh>
    <rPh sb="48" eb="50">
      <t>ネンド</t>
    </rPh>
    <rPh sb="50" eb="51">
      <t>ブン</t>
    </rPh>
    <rPh sb="77" eb="79">
      <t>ガクネン</t>
    </rPh>
    <rPh sb="80" eb="83">
      <t>キュウガクネン</t>
    </rPh>
    <rPh sb="89" eb="91">
      <t>ネンド</t>
    </rPh>
    <rPh sb="91" eb="92">
      <t>ブン</t>
    </rPh>
    <rPh sb="93" eb="96">
      <t>ジュギョウリョウ</t>
    </rPh>
    <rPh sb="157" eb="159">
      <t>シキュウ</t>
    </rPh>
    <rPh sb="159" eb="161">
      <t>シンセイ</t>
    </rPh>
    <rPh sb="182" eb="184">
      <t>ヘンノウ</t>
    </rPh>
    <rPh sb="199" eb="200">
      <t>シン</t>
    </rPh>
    <rPh sb="289" eb="291">
      <t>コンカイ</t>
    </rPh>
    <rPh sb="291" eb="293">
      <t>シンセイ</t>
    </rPh>
    <rPh sb="293" eb="294">
      <t>ブン</t>
    </rPh>
    <rPh sb="323" eb="324">
      <t>ネン</t>
    </rPh>
    <rPh sb="324" eb="325">
      <t>ド</t>
    </rPh>
    <rPh sb="326" eb="329">
      <t>ジュギョウリョウ</t>
    </rPh>
    <rPh sb="330" eb="331">
      <t>カナラ</t>
    </rPh>
    <rPh sb="338" eb="340">
      <t>カンリ</t>
    </rPh>
    <rPh sb="342" eb="344">
      <t>ホカン</t>
    </rPh>
    <rPh sb="361" eb="363">
      <t>ノウフ</t>
    </rPh>
    <rPh sb="363" eb="365">
      <t>ホウコク</t>
    </rPh>
    <rPh sb="366" eb="367">
      <t>オナ</t>
    </rPh>
    <rPh sb="373" eb="374">
      <t>オコナ</t>
    </rPh>
    <phoneticPr fontId="5"/>
  </si>
  <si>
    <t>2023様式4-1</t>
    <rPh sb="4" eb="6">
      <t>ヨウシキ</t>
    </rPh>
    <phoneticPr fontId="5"/>
  </si>
  <si>
    <t>G2212345601S</t>
    <phoneticPr fontId="5"/>
  </si>
  <si>
    <t>2023年度海外留学支援制度（大学院学位取得型）授業料調整額算出表兼授業料支給申請書</t>
    <rPh sb="4" eb="6">
      <t>ネンド</t>
    </rPh>
    <rPh sb="6" eb="8">
      <t>カイガイ</t>
    </rPh>
    <rPh sb="8" eb="10">
      <t>リュウガク</t>
    </rPh>
    <rPh sb="10" eb="12">
      <t>シエン</t>
    </rPh>
    <rPh sb="12" eb="14">
      <t>セイド</t>
    </rPh>
    <rPh sb="15" eb="23">
      <t>ダイガクインガクイ</t>
    </rPh>
    <rPh sb="24" eb="27">
      <t>ジュギョウリョウ</t>
    </rPh>
    <rPh sb="27" eb="29">
      <t>チョウセイ</t>
    </rPh>
    <rPh sb="29" eb="30">
      <t>ガク</t>
    </rPh>
    <rPh sb="30" eb="32">
      <t>サンシュツ</t>
    </rPh>
    <rPh sb="32" eb="33">
      <t>ヒョウ</t>
    </rPh>
    <rPh sb="33" eb="34">
      <t>ケン</t>
    </rPh>
    <rPh sb="34" eb="37">
      <t>ジュギョウリョウ</t>
    </rPh>
    <rPh sb="37" eb="39">
      <t>シキュウ</t>
    </rPh>
    <rPh sb="39" eb="42">
      <t>シンセイショ</t>
    </rPh>
    <phoneticPr fontId="5"/>
  </si>
  <si>
    <r>
      <t xml:space="preserve">2022-
2023学年
</t>
    </r>
    <r>
      <rPr>
        <b/>
        <sz val="9"/>
        <rFont val="ＭＳ ゴシック"/>
        <family val="3"/>
        <charset val="128"/>
      </rPr>
      <t>（旧学年）</t>
    </r>
    <rPh sb="10" eb="12">
      <t>ガクネン</t>
    </rPh>
    <rPh sb="14" eb="17">
      <t>キュウガクネン</t>
    </rPh>
    <phoneticPr fontId="5"/>
  </si>
  <si>
    <t>2023年度分</t>
  </si>
  <si>
    <r>
      <t xml:space="preserve">2023-
2024学年
</t>
    </r>
    <r>
      <rPr>
        <b/>
        <sz val="9"/>
        <rFont val="ＭＳ ゴシック"/>
        <family val="3"/>
        <charset val="128"/>
      </rPr>
      <t>（新学年）</t>
    </r>
    <rPh sb="10" eb="12">
      <t>ガクネン</t>
    </rPh>
    <rPh sb="14" eb="15">
      <t>シン</t>
    </rPh>
    <rPh sb="15" eb="17">
      <t>ガクネン</t>
    </rPh>
    <phoneticPr fontId="5"/>
  </si>
  <si>
    <t>④　2023年度（2023年４月～2024年３月）支給額合計（②＋③）</t>
    <rPh sb="6" eb="7">
      <t>ネン</t>
    </rPh>
    <rPh sb="7" eb="8">
      <t>ド</t>
    </rPh>
    <rPh sb="25" eb="27">
      <t>シキュウ</t>
    </rPh>
    <rPh sb="27" eb="28">
      <t>ガク</t>
    </rPh>
    <rPh sb="28" eb="30">
      <t>ゴウケイ</t>
    </rPh>
    <phoneticPr fontId="5"/>
  </si>
  <si>
    <t>　　2023年度（2023年４月～2024年３月）授業料申請上限額</t>
    <rPh sb="6" eb="7">
      <t>ネン</t>
    </rPh>
    <rPh sb="7" eb="8">
      <t>ド</t>
    </rPh>
    <rPh sb="13" eb="14">
      <t>ネン</t>
    </rPh>
    <rPh sb="15" eb="16">
      <t>ガツ</t>
    </rPh>
    <rPh sb="21" eb="22">
      <t>ネン</t>
    </rPh>
    <rPh sb="23" eb="24">
      <t>ガツ</t>
    </rPh>
    <rPh sb="25" eb="28">
      <t>ジュギョウリョウ</t>
    </rPh>
    <rPh sb="28" eb="30">
      <t>シンセイ</t>
    </rPh>
    <rPh sb="30" eb="32">
      <t>ジョウゲン</t>
    </rPh>
    <rPh sb="32" eb="33">
      <t>ガク</t>
    </rPh>
    <phoneticPr fontId="5"/>
  </si>
  <si>
    <t>⑤  2023年度（2023年４月～2024年３月）本申請書提出時点の支給可能額　（300万円-④）</t>
    <rPh sb="7" eb="9">
      <t>ネンド</t>
    </rPh>
    <rPh sb="14" eb="15">
      <t>ネン</t>
    </rPh>
    <rPh sb="16" eb="17">
      <t>ガツ</t>
    </rPh>
    <rPh sb="22" eb="23">
      <t>ネン</t>
    </rPh>
    <rPh sb="24" eb="25">
      <t>ガツ</t>
    </rPh>
    <rPh sb="26" eb="27">
      <t>ホン</t>
    </rPh>
    <rPh sb="27" eb="30">
      <t>シンセイショ</t>
    </rPh>
    <rPh sb="30" eb="32">
      <t>テイシュツ</t>
    </rPh>
    <rPh sb="32" eb="34">
      <t>ジテン</t>
    </rPh>
    <rPh sb="35" eb="37">
      <t>シキュウ</t>
    </rPh>
    <rPh sb="37" eb="39">
      <t>カノウ</t>
    </rPh>
    <rPh sb="39" eb="40">
      <t>ガク</t>
    </rPh>
    <rPh sb="45" eb="47">
      <t>マンエン</t>
    </rPh>
    <phoneticPr fontId="5"/>
  </si>
  <si>
    <t>※2022-2023学年授業料の返納・追給、授業料納付報告は、2022年度に申請した際の様式を用いてください。</t>
    <rPh sb="10" eb="12">
      <t>ガクネン</t>
    </rPh>
    <rPh sb="12" eb="15">
      <t>ジュギョウリョウ</t>
    </rPh>
    <rPh sb="16" eb="18">
      <t>ヘンノウ</t>
    </rPh>
    <rPh sb="19" eb="21">
      <t>ツイキュウ</t>
    </rPh>
    <rPh sb="22" eb="25">
      <t>ジュギョウリョウ</t>
    </rPh>
    <rPh sb="25" eb="27">
      <t>ノウフ</t>
    </rPh>
    <rPh sb="27" eb="29">
      <t>ホウコク</t>
    </rPh>
    <rPh sb="35" eb="37">
      <t>ネンド</t>
    </rPh>
    <rPh sb="38" eb="40">
      <t>シンセイ</t>
    </rPh>
    <rPh sb="42" eb="43">
      <t>サイ</t>
    </rPh>
    <rPh sb="44" eb="46">
      <t>ヨウシキ</t>
    </rPh>
    <rPh sb="47" eb="48">
      <t>モチ</t>
    </rPh>
    <phoneticPr fontId="5"/>
  </si>
  <si>
    <t>※2022-2023学年授業料の返納の予算執行年度は、機構が通知した承認通知に記載の返納金額の内訳を参照してください。</t>
    <rPh sb="10" eb="12">
      <t>ガクネン</t>
    </rPh>
    <rPh sb="12" eb="15">
      <t>ジュギョウリョウ</t>
    </rPh>
    <rPh sb="16" eb="18">
      <t>ヘンノウ</t>
    </rPh>
    <rPh sb="19" eb="21">
      <t>ヨサン</t>
    </rPh>
    <rPh sb="21" eb="23">
      <t>シッコウ</t>
    </rPh>
    <rPh sb="23" eb="24">
      <t>ネン</t>
    </rPh>
    <rPh sb="24" eb="25">
      <t>ド</t>
    </rPh>
    <rPh sb="27" eb="29">
      <t>キコウ</t>
    </rPh>
    <rPh sb="30" eb="32">
      <t>ツウチ</t>
    </rPh>
    <rPh sb="34" eb="38">
      <t>ショウニンツウチ</t>
    </rPh>
    <rPh sb="39" eb="41">
      <t>キサイ</t>
    </rPh>
    <rPh sb="42" eb="44">
      <t>ヘンノウ</t>
    </rPh>
    <rPh sb="44" eb="46">
      <t>キンガク</t>
    </rPh>
    <rPh sb="47" eb="49">
      <t>ウチワケ</t>
    </rPh>
    <rPh sb="50" eb="52">
      <t>サンショウ</t>
    </rPh>
    <phoneticPr fontId="5"/>
  </si>
  <si>
    <t>２-２．2024年度（2024年4月～2025年3月）に機構から支給された授業料及び返納した授業料金額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</si>
  <si>
    <t>2023-
2024学年</t>
    <rPh sb="10" eb="12">
      <t>ガクネン</t>
    </rPh>
    <phoneticPr fontId="5"/>
  </si>
  <si>
    <t>2024年度分</t>
    <phoneticPr fontId="5"/>
  </si>
  <si>
    <t>３．2023－2024学年の授業料支給申請</t>
    <rPh sb="11" eb="13">
      <t>ガクネン</t>
    </rPh>
    <rPh sb="14" eb="17">
      <t>ジュギョウリョウ</t>
    </rPh>
    <rPh sb="17" eb="19">
      <t>シキュウ</t>
    </rPh>
    <rPh sb="19" eb="21">
      <t>シンセイ</t>
    </rPh>
    <phoneticPr fontId="5"/>
  </si>
  <si>
    <t>2023-2024学年で、支援終了となりますか？</t>
    <rPh sb="9" eb="11">
      <t>ガクネン</t>
    </rPh>
    <rPh sb="13" eb="15">
      <t>シエン</t>
    </rPh>
    <rPh sb="15" eb="17">
      <t>シュウリョウ</t>
    </rPh>
    <phoneticPr fontId="5"/>
  </si>
  <si>
    <t>2023－2024学年の期間（総月数）</t>
    <rPh sb="12" eb="14">
      <t>キカン</t>
    </rPh>
    <rPh sb="15" eb="16">
      <t>ソウ</t>
    </rPh>
    <rPh sb="16" eb="18">
      <t>ツキスウ</t>
    </rPh>
    <phoneticPr fontId="5"/>
  </si>
  <si>
    <t>留学先大学の学事暦上の１学年の月数にかかわらず、総月数は12か月です。ただし、2023-2024学年が本制度の支援を受ける最終学年で、留学先大学の学事暦上の１学年の月数が12か月未満の場合は、その月数を総月数とします。</t>
    <rPh sb="0" eb="2">
      <t>リュウガク</t>
    </rPh>
    <rPh sb="2" eb="3">
      <t>サキ</t>
    </rPh>
    <rPh sb="3" eb="5">
      <t>ダイガク</t>
    </rPh>
    <rPh sb="6" eb="8">
      <t>ガクジ</t>
    </rPh>
    <rPh sb="8" eb="9">
      <t>レキ</t>
    </rPh>
    <rPh sb="9" eb="10">
      <t>ジョウ</t>
    </rPh>
    <rPh sb="12" eb="14">
      <t>ガクネン</t>
    </rPh>
    <rPh sb="15" eb="17">
      <t>ツキスウ</t>
    </rPh>
    <rPh sb="24" eb="25">
      <t>ソウ</t>
    </rPh>
    <rPh sb="25" eb="27">
      <t>ツキスウ</t>
    </rPh>
    <rPh sb="31" eb="32">
      <t>ゲツ</t>
    </rPh>
    <rPh sb="51" eb="52">
      <t>ホン</t>
    </rPh>
    <rPh sb="52" eb="54">
      <t>セイド</t>
    </rPh>
    <rPh sb="55" eb="57">
      <t>シエン</t>
    </rPh>
    <rPh sb="58" eb="59">
      <t>ウ</t>
    </rPh>
    <rPh sb="61" eb="63">
      <t>サイシュウ</t>
    </rPh>
    <rPh sb="63" eb="65">
      <t>ガクネン</t>
    </rPh>
    <rPh sb="67" eb="69">
      <t>リュウガク</t>
    </rPh>
    <rPh sb="69" eb="70">
      <t>サキ</t>
    </rPh>
    <rPh sb="70" eb="72">
      <t>ダイガク</t>
    </rPh>
    <rPh sb="73" eb="75">
      <t>ガクジ</t>
    </rPh>
    <rPh sb="75" eb="76">
      <t>レキ</t>
    </rPh>
    <rPh sb="76" eb="77">
      <t>ジョウ</t>
    </rPh>
    <rPh sb="79" eb="81">
      <t>ガクネン</t>
    </rPh>
    <rPh sb="82" eb="84">
      <t>ツキスウ</t>
    </rPh>
    <rPh sb="88" eb="89">
      <t>ゲツ</t>
    </rPh>
    <rPh sb="89" eb="91">
      <t>ミマン</t>
    </rPh>
    <rPh sb="92" eb="94">
      <t>バアイ</t>
    </rPh>
    <rPh sb="98" eb="100">
      <t>ツキスウ</t>
    </rPh>
    <rPh sb="101" eb="102">
      <t>ソウ</t>
    </rPh>
    <rPh sb="102" eb="104">
      <t>ツキスウ</t>
    </rPh>
    <phoneticPr fontId="5"/>
  </si>
  <si>
    <t>2024年4月～2025年3月までの月数</t>
    <rPh sb="4" eb="5">
      <t>ネン</t>
    </rPh>
    <rPh sb="6" eb="7">
      <t>ガツ</t>
    </rPh>
    <rPh sb="12" eb="13">
      <t>ネン</t>
    </rPh>
    <rPh sb="14" eb="15">
      <t>ガツ</t>
    </rPh>
    <rPh sb="18" eb="20">
      <t>ツキスウ</t>
    </rPh>
    <phoneticPr fontId="5"/>
  </si>
  <si>
    <t>2024年度円換算率</t>
    <rPh sb="4" eb="6">
      <t>ネンド</t>
    </rPh>
    <rPh sb="6" eb="9">
      <t>エンカンサン</t>
    </rPh>
    <rPh sb="9" eb="10">
      <t>リツ</t>
    </rPh>
    <phoneticPr fontId="5"/>
  </si>
  <si>
    <t>2023年度外国貨幣円換算率</t>
    <phoneticPr fontId="5"/>
  </si>
  <si>
    <t>財務省が告示している「出納官吏事務規程第14条及び第16条に規定する外国貨幣換算率を定める等の件（令和３年12月27日財務省告示第334号）(令和５年４月1日適用)」より、主な留学先国・地域を以下に抜粋しています。他の国・地域の円換算率や詳細は財務省のホームページから確認してください。</t>
    <phoneticPr fontId="5"/>
  </si>
  <si>
    <t>2023年度円換算率</t>
    <phoneticPr fontId="5"/>
  </si>
  <si>
    <t>https://www.mof.go.jp/about_mof/act/kokuji_tsuutatsu/kokuji/KO-20221227-334.pdf</t>
    <phoneticPr fontId="5"/>
  </si>
  <si>
    <t>2023 Fall</t>
    <phoneticPr fontId="5"/>
  </si>
  <si>
    <t>2024 Spring</t>
    <phoneticPr fontId="5"/>
  </si>
  <si>
    <t>2024 Summer</t>
    <phoneticPr fontId="5"/>
  </si>
  <si>
    <t>2024年度申請対象額（現地額）</t>
    <rPh sb="4" eb="6">
      <t>ネンド</t>
    </rPh>
    <rPh sb="6" eb="8">
      <t>シンセイ</t>
    </rPh>
    <rPh sb="8" eb="10">
      <t>タイショウ</t>
    </rPh>
    <rPh sb="10" eb="11">
      <t>ガク</t>
    </rPh>
    <rPh sb="12" eb="14">
      <t>ゲンチ</t>
    </rPh>
    <rPh sb="14" eb="15">
      <t>ガク</t>
    </rPh>
    <phoneticPr fontId="5"/>
  </si>
  <si>
    <t>申請に基づく2023年度支給額（円）</t>
    <rPh sb="10" eb="12">
      <t>ネンド</t>
    </rPh>
    <rPh sb="12" eb="14">
      <t>シキュウ</t>
    </rPh>
    <phoneticPr fontId="5"/>
  </si>
  <si>
    <t>申請に基づく2024年度支給額（円）</t>
    <rPh sb="10" eb="11">
      <t>ネン</t>
    </rPh>
    <rPh sb="11" eb="12">
      <t>ド</t>
    </rPh>
    <rPh sb="12" eb="14">
      <t>シキュウ</t>
    </rPh>
    <phoneticPr fontId="5"/>
  </si>
  <si>
    <t>年度上限調整後2023年度支給額（円）</t>
    <rPh sb="11" eb="12">
      <t>ネン</t>
    </rPh>
    <rPh sb="12" eb="13">
      <t>ド</t>
    </rPh>
    <rPh sb="13" eb="15">
      <t>シキュウ</t>
    </rPh>
    <phoneticPr fontId="5"/>
  </si>
  <si>
    <t>参考）　今回支給後、2023年度支給済額　合計</t>
    <rPh sb="0" eb="2">
      <t>サンコウ</t>
    </rPh>
    <rPh sb="4" eb="6">
      <t>コンカイ</t>
    </rPh>
    <rPh sb="6" eb="8">
      <t>シキュウ</t>
    </rPh>
    <rPh sb="8" eb="9">
      <t>ゴ</t>
    </rPh>
    <rPh sb="14" eb="16">
      <t>ネンド</t>
    </rPh>
    <rPh sb="16" eb="18">
      <t>シキュウ</t>
    </rPh>
    <rPh sb="18" eb="19">
      <t>スミ</t>
    </rPh>
    <rPh sb="19" eb="20">
      <t>ガク</t>
    </rPh>
    <rPh sb="21" eb="23">
      <t>ゴウケイ</t>
    </rPh>
    <phoneticPr fontId="5"/>
  </si>
  <si>
    <t>※2023-2024学年授業料の納付報告を累積します。留学先大学の請求・納付スケジュールごとに記入してください。
※留学先大学に授業料を納付する都度、本様式と共に、領収書を提出してください。</t>
    <rPh sb="10" eb="12">
      <t>ガクネン</t>
    </rPh>
    <rPh sb="12" eb="15">
      <t>ジュギョウリョウ</t>
    </rPh>
    <rPh sb="16" eb="18">
      <t>ノウフ</t>
    </rPh>
    <rPh sb="18" eb="20">
      <t>ホウコク</t>
    </rPh>
    <rPh sb="21" eb="23">
      <t>ルイセキ</t>
    </rPh>
    <rPh sb="27" eb="32">
      <t>リュウガクサキダイガク</t>
    </rPh>
    <rPh sb="47" eb="49">
      <t>キニュウ</t>
    </rPh>
    <rPh sb="58" eb="61">
      <t>リュウガクサキ</t>
    </rPh>
    <rPh sb="76" eb="78">
      <t>ヨウシキ</t>
    </rPh>
    <rPh sb="79" eb="80">
      <t>トモ</t>
    </rPh>
    <phoneticPr fontId="5"/>
  </si>
  <si>
    <t>（「出納官吏事務規程第14条及び第16条に規定する外国貨幣換算率を定める等の件（令和４年12月27日財務省告示第334号）(令和５年４月1日適用)」（財務省）から抜粋、機構が計算）</t>
    <phoneticPr fontId="5"/>
  </si>
  <si>
    <t>2023秋学期の履修科目を増やし、授業料が増額になったため。
請求書金額15,000￡＋増額分1,000￡＝16,000￡</t>
    <rPh sb="8" eb="10">
      <t>リシュウ</t>
    </rPh>
    <rPh sb="10" eb="12">
      <t>カモク</t>
    </rPh>
    <rPh sb="13" eb="14">
      <t>フ</t>
    </rPh>
    <rPh sb="21" eb="23">
      <t>ゾウガク</t>
    </rPh>
    <rPh sb="44" eb="46">
      <t>ゾウガク</t>
    </rPh>
    <phoneticPr fontId="5"/>
  </si>
  <si>
    <t>2024春学期のTA実施の決定により、授業料が減額になったため。
②確定金額16,000￡－免除分5,000￡＝11,000￡</t>
    <phoneticPr fontId="5"/>
  </si>
  <si>
    <t>４．2023－2024学年の支給額</t>
    <phoneticPr fontId="5"/>
  </si>
  <si>
    <r>
      <t xml:space="preserve">【本記入例の想定】
本記入例は、2024年２月時点で、2023‐2024学年の授業料を申請する場合の様式例です。
＜2022-2023学年（旧学年）の2023年度分の授業料＞
・2022年9月～の2022-2023学年の授業料15,000￡のうち、2023年度内分6,250￡を2023年４月に支給申請
・８月に他奨学金の受給等により5万円分の返納
＜2023-2024学年（新学年）の2023年度分の授業料＞
・2023年9月～の2023‐2024学年の授業料15,000￡（前学年の授業料より概算）のうち、2023年度内分8,750￡を９月に支給申請（３．①）
・11月に1学期目に履修科目が増えたことにより、授業料が1,000￡増額になり追給（３.②）⇒95,083円追給。
・２月に2学期目のTA実施が決まり、さらに5,000￡の減額が確定、授業料確定後の変更を行い、返納（３.③）⇒475,416円返納【今回申請分】
</t>
    </r>
    <r>
      <rPr>
        <b/>
        <u/>
        <sz val="10"/>
        <color rgb="FF0066FF"/>
        <rFont val="ＭＳ ゴシック"/>
        <family val="3"/>
        <charset val="128"/>
      </rPr>
      <t>※ひと学年分の授業料納付報告を累積するため、2023年度の授業料は必ずこのデータで管理し、保管してください。授業料の確定・変更・納付報告も同じファイルで行ってください。</t>
    </r>
    <rPh sb="36" eb="38">
      <t>ガクネン</t>
    </rPh>
    <rPh sb="68" eb="70">
      <t>ガクネン</t>
    </rPh>
    <rPh sb="71" eb="74">
      <t>キュウガクネン</t>
    </rPh>
    <rPh sb="80" eb="82">
      <t>ネンド</t>
    </rPh>
    <rPh sb="82" eb="83">
      <t>ブン</t>
    </rPh>
    <rPh sb="84" eb="87">
      <t>ジュギョウリョウ</t>
    </rPh>
    <rPh sb="148" eb="150">
      <t>シキュウ</t>
    </rPh>
    <rPh sb="150" eb="152">
      <t>シンセイ</t>
    </rPh>
    <rPh sb="173" eb="175">
      <t>ヘンノウ</t>
    </rPh>
    <rPh sb="190" eb="191">
      <t>シン</t>
    </rPh>
    <rPh sb="288" eb="289">
      <t>ガツ</t>
    </rPh>
    <rPh sb="295" eb="297">
      <t>リシュウ</t>
    </rPh>
    <rPh sb="297" eb="299">
      <t>カモク</t>
    </rPh>
    <rPh sb="300" eb="301">
      <t>フ</t>
    </rPh>
    <rPh sb="309" eb="312">
      <t>ジュギョウリョウ</t>
    </rPh>
    <rPh sb="319" eb="321">
      <t>ゾウガク</t>
    </rPh>
    <rPh sb="324" eb="326">
      <t>ツイキュウ</t>
    </rPh>
    <rPh sb="338" eb="339">
      <t>エン</t>
    </rPh>
    <rPh sb="339" eb="341">
      <t>ツイキュウ</t>
    </rPh>
    <rPh sb="405" eb="406">
      <t>エン</t>
    </rPh>
    <rPh sb="406" eb="408">
      <t>ヘンノウ</t>
    </rPh>
    <rPh sb="409" eb="411">
      <t>コンカイ</t>
    </rPh>
    <rPh sb="411" eb="413">
      <t>シンセイ</t>
    </rPh>
    <rPh sb="413" eb="414">
      <t>ブン</t>
    </rPh>
    <rPh sb="443" eb="444">
      <t>ネン</t>
    </rPh>
    <rPh sb="444" eb="445">
      <t>ド</t>
    </rPh>
    <rPh sb="446" eb="449">
      <t>ジュギョウリョウ</t>
    </rPh>
    <rPh sb="450" eb="451">
      <t>カナラ</t>
    </rPh>
    <rPh sb="458" eb="460">
      <t>カンリ</t>
    </rPh>
    <rPh sb="462" eb="464">
      <t>ホカン</t>
    </rPh>
    <rPh sb="481" eb="483">
      <t>ノウフ</t>
    </rPh>
    <rPh sb="483" eb="485">
      <t>ホウコク</t>
    </rPh>
    <rPh sb="486" eb="487">
      <t>オナ</t>
    </rPh>
    <rPh sb="493" eb="494">
      <t>オコナ</t>
    </rPh>
    <phoneticPr fontId="5"/>
  </si>
  <si>
    <r>
      <t>留学先大学</t>
    </r>
    <r>
      <rPr>
        <sz val="9"/>
        <rFont val="ＭＳ ゴシック"/>
        <family val="3"/>
        <charset val="128"/>
      </rPr>
      <t>（英字）</t>
    </r>
    <rPh sb="0" eb="2">
      <t>リュウガク</t>
    </rPh>
    <rPh sb="2" eb="3">
      <t>サキ</t>
    </rPh>
    <rPh sb="3" eb="4">
      <t>ダイ</t>
    </rPh>
    <rPh sb="4" eb="5">
      <t>ガク</t>
    </rPh>
    <rPh sb="6" eb="8">
      <t>エイジ</t>
    </rPh>
    <phoneticPr fontId="5"/>
  </si>
  <si>
    <r>
      <t>留学先国・地域名</t>
    </r>
    <r>
      <rPr>
        <sz val="9"/>
        <color theme="1"/>
        <rFont val="ＭＳ ゴシック"/>
        <family val="3"/>
        <charset val="128"/>
      </rPr>
      <t>（日本語）</t>
    </r>
    <rPh sb="0" eb="2">
      <t>リュウガク</t>
    </rPh>
    <rPh sb="2" eb="3">
      <t>サキ</t>
    </rPh>
    <rPh sb="3" eb="4">
      <t>クニ</t>
    </rPh>
    <rPh sb="5" eb="8">
      <t>チイキメイ</t>
    </rPh>
    <rPh sb="9" eb="12">
      <t>ニホンゴ</t>
    </rPh>
    <phoneticPr fontId="5"/>
  </si>
  <si>
    <t>TWD</t>
    <phoneticPr fontId="5"/>
  </si>
  <si>
    <t>台湾ドル</t>
    <rPh sb="0" eb="2">
      <t>タイワン</t>
    </rPh>
    <phoneticPr fontId="5"/>
  </si>
  <si>
    <t>台湾</t>
    <rPh sb="0" eb="2">
      <t>タイワン</t>
    </rPh>
    <phoneticPr fontId="5"/>
  </si>
  <si>
    <t>※台湾については、上記規程に記載されていないことから、令和５年４月１日現在の市中レートを令和４年度の円換算率として機構で定める。</t>
    <rPh sb="1" eb="3">
      <t>タイワン</t>
    </rPh>
    <rPh sb="9" eb="11">
      <t>ジョウキ</t>
    </rPh>
    <rPh sb="11" eb="13">
      <t>キテイ</t>
    </rPh>
    <rPh sb="14" eb="16">
      <t>キサイ</t>
    </rPh>
    <rPh sb="27" eb="28">
      <t>レイ</t>
    </rPh>
    <rPh sb="28" eb="29">
      <t>ワ</t>
    </rPh>
    <rPh sb="30" eb="31">
      <t>ネン</t>
    </rPh>
    <rPh sb="32" eb="33">
      <t>ガツ</t>
    </rPh>
    <rPh sb="34" eb="35">
      <t>ニチ</t>
    </rPh>
    <rPh sb="35" eb="37">
      <t>ゲンザイ</t>
    </rPh>
    <rPh sb="38" eb="40">
      <t>シチュウ</t>
    </rPh>
    <rPh sb="44" eb="45">
      <t>レイ</t>
    </rPh>
    <rPh sb="45" eb="46">
      <t>ワ</t>
    </rPh>
    <rPh sb="47" eb="48">
      <t>ネン</t>
    </rPh>
    <rPh sb="48" eb="49">
      <t>ド</t>
    </rPh>
    <rPh sb="50" eb="51">
      <t>エン</t>
    </rPh>
    <rPh sb="51" eb="53">
      <t>カンサン</t>
    </rPh>
    <rPh sb="53" eb="54">
      <t>リツ</t>
    </rPh>
    <rPh sb="57" eb="59">
      <t>キコウ</t>
    </rPh>
    <rPh sb="60" eb="61">
      <t>サダ</t>
    </rPh>
    <phoneticPr fontId="5"/>
  </si>
  <si>
    <t>２-１．2023年度（2023年4月～2024年3月）に機構から支給された授業料及び返納した授業料金額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</si>
</sst>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yyyy&quot;年&quot;m&quot;月&quot;;@"/>
    <numFmt numFmtId="178" formatCode="#,##0.00_ "/>
    <numFmt numFmtId="179" formatCode="#,##0.00000_ "/>
    <numFmt numFmtId="180" formatCode="#,##0.00000"/>
    <numFmt numFmtId="181" formatCode="yyyy/m/d;@"/>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明朝"/>
      <family val="1"/>
      <charset val="128"/>
    </font>
    <font>
      <sz val="10"/>
      <color theme="1"/>
      <name val="ＭＳ ゴシック"/>
      <family val="3"/>
      <charset val="128"/>
    </font>
    <font>
      <sz val="10"/>
      <name val="ＭＳ ゴシック"/>
      <family val="3"/>
      <charset val="128"/>
    </font>
    <font>
      <sz val="10"/>
      <color rgb="FFC00000"/>
      <name val="ＭＳ ゴシック"/>
      <family val="3"/>
      <charset val="128"/>
    </font>
    <font>
      <sz val="9"/>
      <color theme="5"/>
      <name val="ＭＳ ゴシック"/>
      <family val="3"/>
      <charset val="128"/>
    </font>
    <font>
      <sz val="8"/>
      <name val="ＭＳ ゴシック"/>
      <family val="3"/>
      <charset val="128"/>
    </font>
    <font>
      <sz val="10"/>
      <color rgb="FFFF0000"/>
      <name val="ＭＳ ゴシック"/>
      <family val="3"/>
      <charset val="128"/>
    </font>
    <font>
      <sz val="10"/>
      <color indexed="8"/>
      <name val="ＭＳ ゴシック"/>
      <family val="3"/>
      <charset val="128"/>
    </font>
    <font>
      <sz val="8"/>
      <color rgb="FFC00000"/>
      <name val="ＭＳ ゴシック"/>
      <family val="3"/>
      <charset val="128"/>
    </font>
    <font>
      <sz val="8"/>
      <color theme="5"/>
      <name val="ＭＳ ゴシック"/>
      <family val="3"/>
      <charset val="128"/>
    </font>
    <font>
      <sz val="15"/>
      <name val="ＭＳ ゴシック"/>
      <family val="3"/>
      <charset val="128"/>
    </font>
    <font>
      <sz val="12"/>
      <color theme="5"/>
      <name val="ＭＳ ゴシック"/>
      <family val="3"/>
      <charset val="128"/>
    </font>
    <font>
      <sz val="9"/>
      <color rgb="FF000000"/>
      <name val="ＭＳ Ｐ明朝"/>
      <family val="1"/>
      <charset val="128"/>
    </font>
    <font>
      <b/>
      <sz val="10"/>
      <color theme="0"/>
      <name val="ＭＳ ゴシック"/>
      <family val="3"/>
      <charset val="128"/>
    </font>
    <font>
      <b/>
      <sz val="10"/>
      <name val="ＭＳ ゴシック"/>
      <family val="3"/>
      <charset val="128"/>
    </font>
    <font>
      <sz val="9"/>
      <name val="ＭＳ ゴシック"/>
      <family val="3"/>
      <charset val="128"/>
    </font>
    <font>
      <b/>
      <sz val="12"/>
      <color rgb="FF000000"/>
      <name val="ＭＳ Ｐゴシック"/>
      <family val="3"/>
      <charset val="128"/>
    </font>
    <font>
      <sz val="10"/>
      <color rgb="FF000000"/>
      <name val="ＭＳ Ｐゴシック"/>
      <family val="3"/>
      <charset val="128"/>
    </font>
    <font>
      <sz val="10"/>
      <name val="Century"/>
      <family val="1"/>
    </font>
    <font>
      <b/>
      <sz val="13"/>
      <name val="ＭＳ ゴシック"/>
      <family val="3"/>
      <charset val="128"/>
    </font>
    <font>
      <sz val="9"/>
      <color rgb="FF000000"/>
      <name val="ＭＳ ゴシック"/>
      <family val="3"/>
      <charset val="128"/>
    </font>
    <font>
      <sz val="9"/>
      <color rgb="FFC00000"/>
      <name val="ＭＳ ゴシック"/>
      <family val="3"/>
      <charset val="128"/>
    </font>
    <font>
      <b/>
      <sz val="10"/>
      <color rgb="FFFF0000"/>
      <name val="ＭＳ ゴシック"/>
      <family val="3"/>
      <charset val="128"/>
    </font>
    <font>
      <b/>
      <u/>
      <sz val="10"/>
      <color rgb="FF0066FF"/>
      <name val="ＭＳ ゴシック"/>
      <family val="3"/>
      <charset val="128"/>
    </font>
    <font>
      <b/>
      <sz val="12"/>
      <name val="ＭＳ ゴシック"/>
      <family val="3"/>
      <charset val="128"/>
    </font>
    <font>
      <b/>
      <u/>
      <sz val="12"/>
      <name val="ＭＳ ゴシック"/>
      <family val="3"/>
      <charset val="128"/>
    </font>
    <font>
      <b/>
      <sz val="11"/>
      <name val="ＭＳ ゴシック"/>
      <family val="3"/>
      <charset val="128"/>
    </font>
    <font>
      <b/>
      <u/>
      <sz val="16"/>
      <name val="ＭＳ ゴシック"/>
      <family val="3"/>
      <charset val="128"/>
    </font>
    <font>
      <b/>
      <sz val="15"/>
      <color rgb="FFFF0000"/>
      <name val="ＭＳ ゴシック"/>
      <family val="3"/>
      <charset val="128"/>
    </font>
    <font>
      <b/>
      <sz val="15"/>
      <name val="ＭＳ ゴシック"/>
      <family val="3"/>
      <charset val="128"/>
    </font>
    <font>
      <b/>
      <sz val="9"/>
      <name val="ＭＳ ゴシック"/>
      <family val="3"/>
      <charset val="128"/>
    </font>
    <font>
      <b/>
      <sz val="10"/>
      <color rgb="FFFF0000"/>
      <name val="ＭＳ Ｐゴシック"/>
      <family val="3"/>
      <charset val="128"/>
    </font>
    <font>
      <sz val="9"/>
      <color theme="1"/>
      <name val="ＭＳ ゴシック"/>
      <family val="3"/>
      <charset val="128"/>
    </font>
  </fonts>
  <fills count="3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1"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DE9D9"/>
        <bgColor rgb="FF000000"/>
      </patternFill>
    </fill>
    <fill>
      <patternFill patternType="solid">
        <fgColor theme="0"/>
        <bgColor indexed="64"/>
      </patternFill>
    </fill>
    <fill>
      <patternFill patternType="solid">
        <fgColor rgb="FFD9D9D9"/>
        <bgColor indexed="64"/>
      </patternFill>
    </fill>
    <fill>
      <patternFill patternType="solid">
        <fgColor rgb="FFFDE9D9"/>
        <bgColor indexed="64"/>
      </patternFill>
    </fill>
  </fills>
  <borders count="71">
    <border>
      <left/>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thick">
        <color theme="5" tint="-0.499984740745262"/>
      </top>
      <bottom style="thick">
        <color theme="5" tint="-0.499984740745262"/>
      </bottom>
      <diagonal/>
    </border>
    <border>
      <left style="thin">
        <color indexed="64"/>
      </left>
      <right/>
      <top style="thick">
        <color theme="5" tint="-0.499984740745262"/>
      </top>
      <bottom style="thick">
        <color theme="5" tint="-0.499984740745262"/>
      </bottom>
      <diagonal/>
    </border>
    <border>
      <left/>
      <right style="thin">
        <color indexed="64"/>
      </right>
      <top style="thick">
        <color theme="5" tint="-0.499984740745262"/>
      </top>
      <bottom style="thick">
        <color theme="5" tint="-0.499984740745262"/>
      </bottom>
      <diagonal/>
    </border>
    <border>
      <left/>
      <right/>
      <top/>
      <bottom style="thick">
        <color theme="5"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ck">
        <color theme="5" tint="-0.499984740745262"/>
      </top>
      <bottom/>
      <diagonal/>
    </border>
    <border>
      <left style="thin">
        <color indexed="64"/>
      </left>
      <right/>
      <top style="thick">
        <color theme="5" tint="-0.499984740745262"/>
      </top>
      <bottom/>
      <diagonal/>
    </border>
    <border>
      <left/>
      <right style="thin">
        <color indexed="64"/>
      </right>
      <top style="thick">
        <color theme="5"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rgb="FFFF0000"/>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bottom style="thin">
        <color indexed="64"/>
      </bottom>
      <diagonal/>
    </border>
    <border>
      <left style="medium">
        <color rgb="FFFF0000"/>
      </left>
      <right/>
      <top/>
      <bottom/>
      <diagonal/>
    </border>
    <border>
      <left/>
      <right/>
      <top style="thick">
        <color theme="5" tint="-0.499984740745262"/>
      </top>
      <bottom style="thin">
        <color indexed="64"/>
      </bottom>
      <diagonal/>
    </border>
    <border>
      <left/>
      <right style="thin">
        <color indexed="64"/>
      </right>
      <top style="thick">
        <color theme="5" tint="-0.499984740745262"/>
      </top>
      <bottom style="thin">
        <color indexed="64"/>
      </bottom>
      <diagonal/>
    </border>
    <border>
      <left style="thin">
        <color indexed="64"/>
      </left>
      <right/>
      <top/>
      <bottom style="thick">
        <color theme="5" tint="-0.499984740745262"/>
      </bottom>
      <diagonal/>
    </border>
    <border>
      <left/>
      <right style="thin">
        <color indexed="64"/>
      </right>
      <top/>
      <bottom style="thick">
        <color theme="5" tint="-0.499984740745262"/>
      </bottom>
      <diagonal/>
    </border>
    <border>
      <left style="thin">
        <color indexed="64"/>
      </left>
      <right/>
      <top style="thick">
        <color theme="5" tint="-0.499984740745262"/>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2">
    <xf numFmtId="0" fontId="0" fillId="0" borderId="0"/>
    <xf numFmtId="38"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38" fontId="4" fillId="0" borderId="0" applyFont="0" applyFill="0" applyBorder="0" applyAlignment="0" applyProtection="0"/>
    <xf numFmtId="0" fontId="7" fillId="0" borderId="0">
      <alignment vertical="center"/>
    </xf>
    <xf numFmtId="0" fontId="3" fillId="0" borderId="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10" fillId="0" borderId="0" applyNumberFormat="0" applyFill="0" applyBorder="0" applyAlignment="0" applyProtection="0">
      <alignment vertical="center"/>
    </xf>
    <xf numFmtId="0" fontId="11" fillId="21" borderId="2" applyNumberFormat="0" applyAlignment="0" applyProtection="0">
      <alignment vertical="center"/>
    </xf>
    <xf numFmtId="0" fontId="12" fillId="22" borderId="0" applyNumberFormat="0" applyBorder="0" applyAlignment="0" applyProtection="0">
      <alignment vertical="center"/>
    </xf>
    <xf numFmtId="0" fontId="4" fillId="23" borderId="3" applyNumberFormat="0" applyFont="0" applyAlignment="0" applyProtection="0">
      <alignment vertical="center"/>
    </xf>
    <xf numFmtId="0" fontId="13" fillId="0" borderId="4" applyNumberFormat="0" applyFill="0" applyAlignment="0" applyProtection="0">
      <alignment vertical="center"/>
    </xf>
    <xf numFmtId="0" fontId="14" fillId="4" borderId="0" applyNumberFormat="0" applyBorder="0" applyAlignment="0" applyProtection="0">
      <alignment vertical="center"/>
    </xf>
    <xf numFmtId="0" fontId="15" fillId="24"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24" borderId="10" applyNumberFormat="0" applyAlignment="0" applyProtection="0">
      <alignment vertical="center"/>
    </xf>
    <xf numFmtId="0" fontId="22" fillId="0" borderId="0" applyNumberFormat="0" applyFill="0" applyBorder="0" applyAlignment="0" applyProtection="0">
      <alignment vertical="center"/>
    </xf>
    <xf numFmtId="0" fontId="23" fillId="8" borderId="5" applyNumberForma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1" fillId="0" borderId="0">
      <alignment vertical="center"/>
    </xf>
  </cellStyleXfs>
  <cellXfs count="496">
    <xf numFmtId="0" fontId="0" fillId="0" borderId="0" xfId="0"/>
    <xf numFmtId="0" fontId="26" fillId="0" borderId="0" xfId="0" applyFont="1" applyAlignment="1">
      <alignment horizontal="right" vertical="center"/>
    </xf>
    <xf numFmtId="0" fontId="26" fillId="0" borderId="0" xfId="0" applyFont="1" applyAlignment="1">
      <alignment horizontal="justify" vertical="center"/>
    </xf>
    <xf numFmtId="0" fontId="27" fillId="0" borderId="0" xfId="0" applyFont="1"/>
    <xf numFmtId="0" fontId="27" fillId="0" borderId="0" xfId="0" applyFont="1" applyAlignment="1">
      <alignment vertical="center"/>
    </xf>
    <xf numFmtId="0" fontId="27" fillId="2" borderId="15" xfId="0" applyFont="1" applyFill="1" applyBorder="1"/>
    <xf numFmtId="0" fontId="27" fillId="2" borderId="12" xfId="0" applyFont="1" applyFill="1" applyBorder="1"/>
    <xf numFmtId="0" fontId="28" fillId="0" borderId="0" xfId="0" applyFont="1"/>
    <xf numFmtId="0" fontId="27" fillId="0" borderId="0" xfId="0" applyFont="1" applyAlignment="1">
      <alignment horizontal="left" vertical="top" wrapText="1"/>
    </xf>
    <xf numFmtId="0" fontId="26" fillId="0" borderId="0" xfId="0" applyFont="1" applyAlignment="1">
      <alignment vertical="top"/>
    </xf>
    <xf numFmtId="0" fontId="26" fillId="0" borderId="0" xfId="0" applyFont="1" applyAlignment="1">
      <alignment vertical="center"/>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vertical="center"/>
    </xf>
    <xf numFmtId="0" fontId="26" fillId="2" borderId="13" xfId="0" applyFont="1" applyFill="1" applyBorder="1" applyAlignment="1">
      <alignment vertical="center"/>
    </xf>
    <xf numFmtId="0" fontId="26" fillId="2" borderId="15" xfId="0" applyFont="1"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6" fillId="2" borderId="2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0" fontId="26" fillId="2" borderId="24" xfId="0" applyFont="1" applyFill="1" applyBorder="1" applyAlignment="1">
      <alignment vertical="center"/>
    </xf>
    <xf numFmtId="0" fontId="26" fillId="2" borderId="28" xfId="0" applyFont="1" applyFill="1" applyBorder="1" applyAlignment="1">
      <alignment vertical="center"/>
    </xf>
    <xf numFmtId="38" fontId="26" fillId="0" borderId="15" xfId="1" applyFont="1" applyFill="1" applyBorder="1" applyAlignment="1" applyProtection="1">
      <alignment vertical="center" wrapText="1"/>
      <protection locked="0"/>
    </xf>
    <xf numFmtId="0" fontId="27" fillId="25" borderId="15" xfId="0" applyFont="1" applyFill="1" applyBorder="1" applyAlignment="1">
      <alignment vertical="center"/>
    </xf>
    <xf numFmtId="0" fontId="27" fillId="0" borderId="0" xfId="0" applyFont="1" applyAlignment="1">
      <alignment horizontal="center"/>
    </xf>
    <xf numFmtId="0" fontId="27" fillId="2" borderId="15" xfId="0" applyFont="1" applyFill="1" applyBorder="1" applyAlignment="1">
      <alignment vertical="center"/>
    </xf>
    <xf numFmtId="38" fontId="26" fillId="0" borderId="15" xfId="1" applyFont="1" applyFill="1" applyBorder="1" applyAlignment="1" applyProtection="1">
      <alignment horizontal="right" vertical="center" wrapText="1"/>
      <protection locked="0"/>
    </xf>
    <xf numFmtId="0" fontId="33" fillId="0" borderId="0" xfId="0" applyFont="1"/>
    <xf numFmtId="0" fontId="30" fillId="0" borderId="0" xfId="0" applyFont="1"/>
    <xf numFmtId="0" fontId="35" fillId="25" borderId="38" xfId="0" applyFont="1" applyFill="1" applyBorder="1" applyAlignment="1">
      <alignment vertical="center"/>
    </xf>
    <xf numFmtId="178" fontId="30" fillId="25" borderId="0" xfId="0" applyNumberFormat="1" applyFont="1" applyFill="1" applyAlignment="1">
      <alignment horizontal="left" vertical="center"/>
    </xf>
    <xf numFmtId="0" fontId="27" fillId="25" borderId="0" xfId="0" applyFont="1" applyFill="1" applyAlignment="1">
      <alignment horizontal="left" vertical="center"/>
    </xf>
    <xf numFmtId="178" fontId="30" fillId="25" borderId="45" xfId="0" applyNumberFormat="1" applyFont="1" applyFill="1" applyBorder="1" applyAlignment="1">
      <alignment horizontal="left" vertical="center" shrinkToFit="1"/>
    </xf>
    <xf numFmtId="0" fontId="38" fillId="28" borderId="0" xfId="0" applyFont="1" applyFill="1" applyAlignment="1">
      <alignment vertical="center"/>
    </xf>
    <xf numFmtId="0" fontId="30" fillId="0" borderId="0" xfId="0" applyFont="1" applyAlignment="1">
      <alignment horizontal="left" vertical="center"/>
    </xf>
    <xf numFmtId="0" fontId="27" fillId="0" borderId="0" xfId="0" applyFont="1" applyAlignment="1">
      <alignment horizontal="left" vertical="center"/>
    </xf>
    <xf numFmtId="176" fontId="31" fillId="0" borderId="0" xfId="0" applyNumberFormat="1" applyFont="1" applyAlignment="1">
      <alignment horizontal="center" vertical="center"/>
    </xf>
    <xf numFmtId="178" fontId="30" fillId="0" borderId="0" xfId="0" applyNumberFormat="1" applyFont="1" applyAlignment="1">
      <alignment horizontal="left" vertical="center"/>
    </xf>
    <xf numFmtId="178" fontId="30" fillId="0" borderId="0" xfId="0" applyNumberFormat="1" applyFont="1" applyAlignment="1">
      <alignment horizontal="left" vertical="center" shrinkToFit="1"/>
    </xf>
    <xf numFmtId="0" fontId="31" fillId="25" borderId="15" xfId="0" applyFont="1" applyFill="1" applyBorder="1"/>
    <xf numFmtId="0" fontId="42" fillId="0" borderId="0" xfId="0" applyFont="1" applyAlignment="1">
      <alignment vertical="center"/>
    </xf>
    <xf numFmtId="0" fontId="42" fillId="33" borderId="11" xfId="0" applyFont="1" applyFill="1" applyBorder="1" applyAlignment="1">
      <alignment horizontal="center" vertical="center" wrapText="1"/>
    </xf>
    <xf numFmtId="0" fontId="42" fillId="33" borderId="50" xfId="0" applyFont="1" applyFill="1" applyBorder="1" applyAlignment="1">
      <alignment horizontal="center" vertical="center" wrapText="1"/>
    </xf>
    <xf numFmtId="0" fontId="42" fillId="0" borderId="50" xfId="0" applyFont="1" applyBorder="1" applyAlignment="1">
      <alignment horizontal="center" vertical="center"/>
    </xf>
    <xf numFmtId="0" fontId="42" fillId="0" borderId="50" xfId="0" applyFont="1" applyBorder="1" applyAlignment="1">
      <alignment vertical="center"/>
    </xf>
    <xf numFmtId="0" fontId="41" fillId="0" borderId="0" xfId="0" applyFont="1" applyAlignment="1">
      <alignment horizontal="left" vertical="center"/>
    </xf>
    <xf numFmtId="0" fontId="27" fillId="2" borderId="13" xfId="0" applyFont="1" applyFill="1" applyBorder="1" applyAlignment="1">
      <alignment vertical="center"/>
    </xf>
    <xf numFmtId="0" fontId="26" fillId="2" borderId="15" xfId="0" applyFont="1" applyFill="1" applyBorder="1" applyAlignment="1">
      <alignment vertical="center" wrapText="1" shrinkToFit="1"/>
    </xf>
    <xf numFmtId="38" fontId="26" fillId="2" borderId="16" xfId="1" applyFont="1" applyFill="1" applyBorder="1" applyAlignment="1" applyProtection="1">
      <alignment vertical="center" wrapText="1"/>
    </xf>
    <xf numFmtId="0" fontId="39" fillId="2" borderId="13" xfId="0" applyFont="1" applyFill="1" applyBorder="1" applyAlignment="1">
      <alignment vertical="center"/>
    </xf>
    <xf numFmtId="0" fontId="39" fillId="2" borderId="15" xfId="0" applyFont="1" applyFill="1" applyBorder="1" applyAlignment="1">
      <alignment vertical="center"/>
    </xf>
    <xf numFmtId="38" fontId="26" fillId="2" borderId="15" xfId="1" applyFont="1" applyFill="1" applyBorder="1" applyAlignment="1" applyProtection="1">
      <alignment vertical="center" wrapText="1"/>
    </xf>
    <xf numFmtId="38" fontId="26" fillId="2" borderId="12" xfId="1" applyFont="1" applyFill="1" applyBorder="1" applyAlignment="1" applyProtection="1">
      <alignment vertical="center" wrapText="1"/>
    </xf>
    <xf numFmtId="0" fontId="32" fillId="0" borderId="0" xfId="0" applyFont="1"/>
    <xf numFmtId="0" fontId="37" fillId="0" borderId="0" xfId="0" applyFont="1" applyAlignment="1">
      <alignment vertical="center"/>
    </xf>
    <xf numFmtId="0" fontId="25" fillId="0" borderId="0" xfId="0" applyFont="1"/>
    <xf numFmtId="0" fontId="27" fillId="0" borderId="15" xfId="0" applyFont="1" applyBorder="1" applyAlignment="1" applyProtection="1">
      <alignment horizontal="right" shrinkToFit="1"/>
      <protection locked="0"/>
    </xf>
    <xf numFmtId="0" fontId="26" fillId="0" borderId="0" xfId="17" applyFont="1" applyAlignment="1">
      <alignment horizontal="right" vertical="center"/>
    </xf>
    <xf numFmtId="38" fontId="26" fillId="0" borderId="16" xfId="1" applyFont="1" applyFill="1" applyBorder="1" applyAlignment="1" applyProtection="1">
      <alignment vertical="center" wrapText="1"/>
      <protection locked="0"/>
    </xf>
    <xf numFmtId="0" fontId="37" fillId="0" borderId="0" xfId="0" applyFont="1" applyAlignment="1" applyProtection="1">
      <alignment vertical="center"/>
      <protection locked="0"/>
    </xf>
    <xf numFmtId="0" fontId="27" fillId="25" borderId="15" xfId="0" applyFont="1" applyFill="1" applyBorder="1"/>
    <xf numFmtId="0" fontId="27" fillId="25" borderId="12" xfId="0" applyFont="1" applyFill="1" applyBorder="1"/>
    <xf numFmtId="0" fontId="46" fillId="2" borderId="13" xfId="0" applyFont="1" applyFill="1" applyBorder="1" applyAlignment="1">
      <alignment vertical="center"/>
    </xf>
    <xf numFmtId="0" fontId="27" fillId="0" borderId="0" xfId="0" applyFont="1" applyAlignment="1">
      <alignment horizontal="left"/>
    </xf>
    <xf numFmtId="0" fontId="26" fillId="2" borderId="32" xfId="0" applyFont="1" applyFill="1" applyBorder="1" applyAlignment="1">
      <alignment vertical="center"/>
    </xf>
    <xf numFmtId="0" fontId="26" fillId="2" borderId="33" xfId="0" applyFont="1" applyFill="1" applyBorder="1" applyAlignment="1">
      <alignment vertical="center"/>
    </xf>
    <xf numFmtId="0" fontId="26" fillId="2" borderId="34" xfId="0" applyFont="1" applyFill="1" applyBorder="1" applyAlignment="1">
      <alignment vertical="center"/>
    </xf>
    <xf numFmtId="0" fontId="44" fillId="0" borderId="0" xfId="0" applyFont="1" applyAlignment="1">
      <alignment horizontal="center" vertical="center" shrinkToFit="1"/>
    </xf>
    <xf numFmtId="0" fontId="27" fillId="0" borderId="0" xfId="0" applyFont="1" applyAlignment="1" applyProtection="1">
      <alignment vertical="center"/>
      <protection locked="0"/>
    </xf>
    <xf numFmtId="0" fontId="25" fillId="0" borderId="0" xfId="0" applyFont="1" applyAlignment="1" applyProtection="1">
      <alignment vertical="center"/>
      <protection locked="0"/>
    </xf>
    <xf numFmtId="0" fontId="42" fillId="33" borderId="49" xfId="0" applyFont="1" applyFill="1" applyBorder="1" applyAlignment="1">
      <alignment horizontal="center" vertical="center"/>
    </xf>
    <xf numFmtId="0" fontId="27" fillId="2" borderId="15"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0" xfId="0" applyFont="1" applyFill="1" applyAlignment="1">
      <alignment horizontal="center" vertical="center"/>
    </xf>
    <xf numFmtId="177" fontId="34" fillId="0" borderId="0" xfId="0" applyNumberFormat="1" applyFont="1" applyAlignment="1">
      <alignment horizontal="left" vertical="center" wrapText="1"/>
    </xf>
    <xf numFmtId="0" fontId="27" fillId="2" borderId="33" xfId="0" applyFont="1" applyFill="1" applyBorder="1" applyAlignment="1">
      <alignment horizontal="center" vertical="center"/>
    </xf>
    <xf numFmtId="0" fontId="27" fillId="2" borderId="14" xfId="0" applyFont="1" applyFill="1" applyBorder="1" applyAlignment="1">
      <alignment horizontal="center" vertical="center"/>
    </xf>
    <xf numFmtId="38" fontId="26" fillId="0" borderId="15" xfId="1" applyFont="1" applyFill="1" applyBorder="1" applyAlignment="1" applyProtection="1">
      <alignment horizontal="center" vertical="center" wrapText="1"/>
      <protection locked="0"/>
    </xf>
    <xf numFmtId="38" fontId="26" fillId="2" borderId="14" xfId="1" applyFont="1" applyFill="1" applyBorder="1" applyAlignment="1" applyProtection="1">
      <alignment vertical="center" wrapText="1"/>
    </xf>
    <xf numFmtId="38" fontId="26" fillId="0" borderId="14" xfId="1" applyFont="1" applyFill="1" applyBorder="1" applyAlignment="1" applyProtection="1">
      <alignment horizontal="center" vertical="center" wrapText="1"/>
      <protection locked="0"/>
    </xf>
    <xf numFmtId="38" fontId="26" fillId="2" borderId="20" xfId="1" applyFont="1" applyFill="1" applyBorder="1" applyAlignment="1" applyProtection="1">
      <alignment vertical="center" wrapText="1"/>
    </xf>
    <xf numFmtId="0" fontId="27" fillId="0" borderId="14" xfId="0" applyFont="1" applyBorder="1"/>
    <xf numFmtId="0" fontId="27" fillId="0" borderId="14" xfId="0" applyFont="1" applyBorder="1" applyAlignment="1">
      <alignment horizontal="center"/>
    </xf>
    <xf numFmtId="0" fontId="46" fillId="0" borderId="14" xfId="0" applyFont="1" applyBorder="1"/>
    <xf numFmtId="38" fontId="26" fillId="2" borderId="0" xfId="1" applyFont="1" applyFill="1" applyBorder="1" applyAlignment="1" applyProtection="1">
      <alignment vertical="center" wrapText="1"/>
    </xf>
    <xf numFmtId="38" fontId="26" fillId="0" borderId="0" xfId="1" applyFont="1" applyFill="1" applyBorder="1" applyAlignment="1" applyProtection="1">
      <alignment horizontal="center" vertical="center" wrapText="1"/>
      <protection locked="0"/>
    </xf>
    <xf numFmtId="38" fontId="26" fillId="2" borderId="18" xfId="1" applyFont="1" applyFill="1" applyBorder="1" applyAlignment="1" applyProtection="1">
      <alignment vertical="center" wrapText="1"/>
    </xf>
    <xf numFmtId="38" fontId="26" fillId="0" borderId="15" xfId="1" applyFont="1" applyFill="1" applyBorder="1" applyAlignment="1" applyProtection="1">
      <alignment horizontal="center" vertical="center" wrapText="1"/>
    </xf>
    <xf numFmtId="0" fontId="39" fillId="0" borderId="0" xfId="0" applyFont="1" applyAlignment="1">
      <alignment vertical="center"/>
    </xf>
    <xf numFmtId="0" fontId="39" fillId="0" borderId="14" xfId="0" applyFont="1" applyBorder="1" applyAlignment="1">
      <alignment vertical="center"/>
    </xf>
    <xf numFmtId="0" fontId="27" fillId="2" borderId="17" xfId="0" applyFont="1" applyFill="1" applyBorder="1" applyAlignment="1">
      <alignment vertical="center"/>
    </xf>
    <xf numFmtId="0" fontId="27" fillId="2" borderId="0" xfId="0" applyFont="1" applyFill="1" applyAlignment="1">
      <alignment vertical="center"/>
    </xf>
    <xf numFmtId="0" fontId="27" fillId="2" borderId="18" xfId="0" applyFont="1" applyFill="1" applyBorder="1" applyAlignment="1">
      <alignment vertical="center"/>
    </xf>
    <xf numFmtId="0" fontId="27" fillId="2" borderId="62" xfId="0" applyFont="1" applyFill="1" applyBorder="1" applyAlignment="1">
      <alignment vertical="center"/>
    </xf>
    <xf numFmtId="0" fontId="27" fillId="2" borderId="14" xfId="0" applyFont="1" applyFill="1" applyBorder="1" applyAlignment="1">
      <alignment vertical="center"/>
    </xf>
    <xf numFmtId="0" fontId="27" fillId="2" borderId="20" xfId="0" applyFont="1" applyFill="1" applyBorder="1" applyAlignment="1">
      <alignment vertical="center"/>
    </xf>
    <xf numFmtId="0" fontId="27" fillId="0" borderId="0" xfId="0" applyFont="1" applyAlignment="1">
      <alignment horizontal="center" vertical="center"/>
    </xf>
    <xf numFmtId="0" fontId="46" fillId="0" borderId="0" xfId="0" applyFont="1" applyAlignment="1">
      <alignment vertical="center"/>
    </xf>
    <xf numFmtId="0" fontId="27" fillId="2" borderId="32" xfId="0" applyFont="1" applyFill="1" applyBorder="1" applyAlignment="1">
      <alignment vertical="center"/>
    </xf>
    <xf numFmtId="0" fontId="27" fillId="2" borderId="33" xfId="0" applyFont="1" applyFill="1" applyBorder="1" applyAlignment="1">
      <alignment vertical="center"/>
    </xf>
    <xf numFmtId="0" fontId="27" fillId="2" borderId="34" xfId="0" applyFont="1" applyFill="1" applyBorder="1" applyAlignment="1">
      <alignment vertical="center"/>
    </xf>
    <xf numFmtId="178" fontId="27" fillId="2" borderId="63" xfId="0" applyNumberFormat="1" applyFont="1" applyFill="1" applyBorder="1" applyAlignment="1">
      <alignment vertical="center"/>
    </xf>
    <xf numFmtId="178" fontId="27" fillId="2" borderId="0" xfId="0" applyNumberFormat="1" applyFont="1" applyFill="1" applyAlignment="1">
      <alignment vertical="center"/>
    </xf>
    <xf numFmtId="0" fontId="27" fillId="0" borderId="14" xfId="0" applyFont="1" applyBorder="1" applyAlignment="1">
      <alignment vertical="center"/>
    </xf>
    <xf numFmtId="0" fontId="27" fillId="0" borderId="14" xfId="0" applyFont="1" applyBorder="1" applyAlignment="1">
      <alignment horizontal="center" vertical="center"/>
    </xf>
    <xf numFmtId="178" fontId="30" fillId="25" borderId="0" xfId="0" applyNumberFormat="1" applyFont="1" applyFill="1" applyAlignment="1">
      <alignment horizontal="center" vertical="center"/>
    </xf>
    <xf numFmtId="178" fontId="30" fillId="25" borderId="0" xfId="0" applyNumberFormat="1" applyFont="1" applyFill="1" applyAlignment="1">
      <alignment vertical="center"/>
    </xf>
    <xf numFmtId="178" fontId="30" fillId="25" borderId="0" xfId="0" applyNumberFormat="1" applyFont="1" applyFill="1" applyAlignment="1">
      <alignment vertical="center" shrinkToFit="1"/>
    </xf>
    <xf numFmtId="0" fontId="27" fillId="25" borderId="0" xfId="0" applyFont="1" applyFill="1" applyAlignment="1">
      <alignment vertical="center"/>
    </xf>
    <xf numFmtId="0" fontId="27" fillId="25" borderId="0" xfId="0" applyFont="1" applyFill="1" applyAlignment="1">
      <alignment horizontal="center" vertical="center"/>
    </xf>
    <xf numFmtId="0" fontId="27" fillId="0" borderId="16" xfId="0" applyFont="1" applyBorder="1" applyAlignment="1" applyProtection="1">
      <alignment vertical="center"/>
      <protection locked="0"/>
    </xf>
    <xf numFmtId="0" fontId="27" fillId="2" borderId="19" xfId="0" applyFont="1" applyFill="1" applyBorder="1" applyAlignment="1">
      <alignment vertical="center"/>
    </xf>
    <xf numFmtId="0" fontId="0" fillId="0" borderId="0" xfId="0" applyAlignment="1">
      <alignment vertical="center"/>
    </xf>
    <xf numFmtId="0" fontId="54" fillId="25" borderId="38" xfId="0" applyFont="1" applyFill="1" applyBorder="1" applyAlignment="1">
      <alignment vertical="center"/>
    </xf>
    <xf numFmtId="38" fontId="26" fillId="0" borderId="0" xfId="1" applyFont="1" applyFill="1" applyBorder="1" applyAlignment="1" applyProtection="1">
      <alignment horizontal="center" vertical="center" wrapText="1"/>
    </xf>
    <xf numFmtId="38" fontId="26" fillId="0" borderId="14" xfId="1" applyFont="1" applyFill="1" applyBorder="1" applyAlignment="1" applyProtection="1">
      <alignment horizontal="center" vertical="center" wrapText="1"/>
    </xf>
    <xf numFmtId="0" fontId="38" fillId="28" borderId="32" xfId="0" applyFont="1" applyFill="1" applyBorder="1" applyAlignment="1">
      <alignment vertical="center"/>
    </xf>
    <xf numFmtId="0" fontId="38" fillId="28" borderId="33" xfId="0" applyFont="1" applyFill="1" applyBorder="1" applyAlignment="1">
      <alignment vertical="center"/>
    </xf>
    <xf numFmtId="0" fontId="38" fillId="28" borderId="34" xfId="0" applyFont="1" applyFill="1" applyBorder="1" applyAlignment="1">
      <alignment vertical="center"/>
    </xf>
    <xf numFmtId="178" fontId="30" fillId="25" borderId="18" xfId="0" applyNumberFormat="1" applyFont="1" applyFill="1" applyBorder="1" applyAlignment="1">
      <alignment horizontal="left" vertical="center"/>
    </xf>
    <xf numFmtId="178" fontId="30" fillId="25" borderId="18" xfId="0" applyNumberFormat="1" applyFont="1" applyFill="1" applyBorder="1" applyAlignment="1">
      <alignment vertical="center" shrinkToFit="1"/>
    </xf>
    <xf numFmtId="178" fontId="30" fillId="25" borderId="47" xfId="0" applyNumberFormat="1" applyFont="1" applyFill="1" applyBorder="1" applyAlignment="1">
      <alignment horizontal="left" vertical="center" shrinkToFit="1"/>
    </xf>
    <xf numFmtId="0" fontId="26" fillId="2" borderId="16" xfId="1" applyNumberFormat="1" applyFont="1" applyFill="1" applyBorder="1" applyAlignment="1" applyProtection="1">
      <alignment horizontal="center" vertical="center" wrapText="1"/>
    </xf>
    <xf numFmtId="38" fontId="26" fillId="26" borderId="16" xfId="1" applyFont="1" applyFill="1" applyBorder="1" applyAlignment="1" applyProtection="1">
      <alignment horizontal="center" vertical="center" wrapText="1"/>
      <protection locked="0"/>
    </xf>
    <xf numFmtId="178" fontId="27" fillId="0" borderId="0" xfId="0" applyNumberFormat="1" applyFont="1" applyAlignment="1">
      <alignment horizontal="right" shrinkToFit="1"/>
    </xf>
    <xf numFmtId="0" fontId="31" fillId="0" borderId="0" xfId="0" applyFont="1"/>
    <xf numFmtId="38" fontId="26" fillId="26" borderId="16" xfId="1" applyFont="1" applyFill="1" applyBorder="1" applyAlignment="1" applyProtection="1">
      <alignment horizontal="center" vertical="center" wrapText="1"/>
    </xf>
    <xf numFmtId="0" fontId="26" fillId="0" borderId="16" xfId="1" applyNumberFormat="1" applyFont="1" applyFill="1" applyBorder="1" applyAlignment="1" applyProtection="1">
      <alignment horizontal="center" vertical="center" wrapText="1"/>
    </xf>
    <xf numFmtId="0" fontId="39" fillId="2" borderId="12" xfId="0" applyFont="1" applyFill="1" applyBorder="1" applyAlignment="1">
      <alignment vertical="center"/>
    </xf>
    <xf numFmtId="38" fontId="26" fillId="0" borderId="15" xfId="1" applyFont="1" applyFill="1" applyBorder="1" applyAlignment="1" applyProtection="1">
      <alignment vertical="center" wrapText="1"/>
    </xf>
    <xf numFmtId="0" fontId="27" fillId="0" borderId="16" xfId="0" applyFont="1" applyBorder="1" applyAlignment="1">
      <alignment vertical="center"/>
    </xf>
    <xf numFmtId="38" fontId="26" fillId="0" borderId="15" xfId="1" applyFont="1" applyFill="1" applyBorder="1" applyAlignment="1" applyProtection="1">
      <alignment horizontal="right" vertical="center" wrapText="1"/>
    </xf>
    <xf numFmtId="0" fontId="27" fillId="0" borderId="15" xfId="0" applyFont="1" applyBorder="1" applyAlignment="1">
      <alignment horizontal="right" shrinkToFit="1"/>
    </xf>
    <xf numFmtId="0" fontId="27" fillId="0" borderId="0" xfId="0" applyFont="1" applyAlignment="1">
      <alignment horizontal="left" vertical="center" wrapText="1"/>
    </xf>
    <xf numFmtId="38" fontId="26" fillId="0" borderId="16" xfId="1" applyFont="1" applyFill="1" applyBorder="1" applyAlignment="1" applyProtection="1">
      <alignment vertical="center" wrapText="1"/>
    </xf>
    <xf numFmtId="38" fontId="26" fillId="0" borderId="16" xfId="1" applyFont="1" applyFill="1" applyBorder="1" applyAlignment="1" applyProtection="1">
      <alignment horizontal="center" vertical="center" wrapText="1"/>
    </xf>
    <xf numFmtId="0" fontId="30" fillId="0" borderId="0" xfId="0" applyFont="1" applyAlignment="1">
      <alignment vertical="center"/>
    </xf>
    <xf numFmtId="178" fontId="30" fillId="25" borderId="41" xfId="0" applyNumberFormat="1" applyFont="1" applyFill="1" applyBorder="1" applyAlignment="1">
      <alignment vertical="center" shrinkToFit="1"/>
    </xf>
    <xf numFmtId="178" fontId="30" fillId="25" borderId="67" xfId="0" applyNumberFormat="1" applyFont="1" applyFill="1" applyBorder="1" applyAlignment="1">
      <alignment vertical="center" shrinkToFit="1"/>
    </xf>
    <xf numFmtId="0" fontId="26" fillId="2" borderId="16" xfId="0" applyFont="1" applyFill="1" applyBorder="1" applyAlignment="1">
      <alignment vertical="center" wrapText="1" shrinkToFit="1"/>
    </xf>
    <xf numFmtId="0" fontId="26" fillId="2" borderId="13" xfId="0" applyFont="1" applyFill="1" applyBorder="1" applyAlignment="1">
      <alignment horizontal="center" vertical="center"/>
    </xf>
    <xf numFmtId="0" fontId="26" fillId="2" borderId="12" xfId="0" applyFont="1" applyFill="1" applyBorder="1" applyAlignment="1">
      <alignment vertical="center" wrapText="1" shrinkToFit="1"/>
    </xf>
    <xf numFmtId="180" fontId="27" fillId="2" borderId="13" xfId="0" applyNumberFormat="1" applyFont="1" applyFill="1" applyBorder="1" applyAlignment="1">
      <alignment horizontal="center" vertical="center" wrapText="1"/>
    </xf>
    <xf numFmtId="0" fontId="27" fillId="34" borderId="16" xfId="0" applyFont="1" applyFill="1" applyBorder="1" applyAlignment="1">
      <alignment vertical="center"/>
    </xf>
    <xf numFmtId="38" fontId="26" fillId="0" borderId="16" xfId="1" applyFont="1" applyFill="1" applyBorder="1" applyAlignment="1" applyProtection="1">
      <alignment horizontal="center" vertical="center" wrapText="1"/>
      <protection locked="0"/>
    </xf>
    <xf numFmtId="0" fontId="26" fillId="0" borderId="16" xfId="1" applyNumberFormat="1" applyFont="1" applyFill="1" applyBorder="1" applyAlignment="1" applyProtection="1">
      <alignment horizontal="center" vertical="center" wrapText="1"/>
      <protection locked="0"/>
    </xf>
    <xf numFmtId="0" fontId="26" fillId="2" borderId="16"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7" fillId="2" borderId="12" xfId="0" applyFont="1" applyFill="1" applyBorder="1" applyAlignment="1">
      <alignment vertical="center"/>
    </xf>
    <xf numFmtId="0" fontId="42" fillId="33" borderId="69" xfId="0" applyFont="1" applyFill="1" applyBorder="1" applyAlignment="1">
      <alignment horizontal="center" vertical="center"/>
    </xf>
    <xf numFmtId="0" fontId="42" fillId="0" borderId="70" xfId="0" applyFont="1" applyBorder="1" applyAlignment="1">
      <alignment horizontal="center" vertical="center"/>
    </xf>
    <xf numFmtId="0" fontId="42" fillId="0" borderId="70" xfId="0" applyFont="1" applyBorder="1" applyAlignment="1">
      <alignment vertical="center"/>
    </xf>
    <xf numFmtId="0" fontId="42" fillId="0" borderId="0" xfId="0" applyFont="1" applyAlignment="1">
      <alignment vertical="center" wrapText="1"/>
    </xf>
    <xf numFmtId="0" fontId="43" fillId="33" borderId="48" xfId="0" applyFont="1" applyFill="1" applyBorder="1" applyAlignment="1">
      <alignment vertical="center"/>
    </xf>
    <xf numFmtId="0" fontId="43" fillId="33" borderId="49" xfId="0" applyFont="1" applyFill="1" applyBorder="1" applyAlignment="1">
      <alignment vertical="center"/>
    </xf>
    <xf numFmtId="0" fontId="42" fillId="33" borderId="48" xfId="0" applyFont="1" applyFill="1" applyBorder="1" applyAlignment="1">
      <alignment horizontal="center" vertical="center"/>
    </xf>
    <xf numFmtId="0" fontId="42" fillId="33" borderId="49" xfId="0" applyFont="1" applyFill="1" applyBorder="1" applyAlignment="1">
      <alignment horizontal="center" vertical="center"/>
    </xf>
    <xf numFmtId="0" fontId="26" fillId="0" borderId="14" xfId="0" applyFont="1" applyBorder="1" applyAlignment="1">
      <alignment horizontal="center" vertical="center" wrapText="1"/>
    </xf>
    <xf numFmtId="0" fontId="27" fillId="0" borderId="0" xfId="0" applyFont="1" applyAlignment="1">
      <alignment horizontal="center" vertical="center" shrinkToFit="1"/>
    </xf>
    <xf numFmtId="0" fontId="26" fillId="2" borderId="16" xfId="0" applyFont="1" applyFill="1" applyBorder="1" applyAlignment="1">
      <alignment horizontal="center" vertical="center"/>
    </xf>
    <xf numFmtId="0" fontId="26" fillId="0" borderId="13"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7" fillId="2" borderId="13" xfId="0" applyFont="1" applyFill="1" applyBorder="1" applyAlignment="1">
      <alignment horizontal="center"/>
    </xf>
    <xf numFmtId="0" fontId="27" fillId="2" borderId="15" xfId="0" applyFont="1" applyFill="1" applyBorder="1" applyAlignment="1">
      <alignment horizontal="center"/>
    </xf>
    <xf numFmtId="0" fontId="27" fillId="2" borderId="12" xfId="0" applyFont="1" applyFill="1" applyBorder="1" applyAlignment="1">
      <alignment horizontal="center"/>
    </xf>
    <xf numFmtId="0" fontId="27" fillId="2" borderId="1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2"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shrinkToFit="1"/>
    </xf>
    <xf numFmtId="0" fontId="26" fillId="0" borderId="15" xfId="0" applyFont="1" applyBorder="1" applyAlignment="1">
      <alignment horizontal="left" vertical="center" wrapText="1" shrinkToFit="1"/>
    </xf>
    <xf numFmtId="0" fontId="26" fillId="0" borderId="12" xfId="0" applyFont="1" applyBorder="1" applyAlignment="1">
      <alignment horizontal="left" vertical="center" wrapText="1" shrinkToFit="1"/>
    </xf>
    <xf numFmtId="38" fontId="26" fillId="25" borderId="13" xfId="1" applyFont="1" applyFill="1" applyBorder="1" applyAlignment="1" applyProtection="1">
      <alignment horizontal="right" vertical="center" wrapText="1"/>
    </xf>
    <xf numFmtId="38" fontId="26" fillId="25" borderId="15" xfId="1" applyFont="1" applyFill="1" applyBorder="1" applyAlignment="1" applyProtection="1">
      <alignment horizontal="right" vertical="center" wrapText="1"/>
    </xf>
    <xf numFmtId="38" fontId="26" fillId="25" borderId="12" xfId="1" applyFont="1" applyFill="1" applyBorder="1" applyAlignment="1" applyProtection="1">
      <alignment horizontal="right" vertical="center" wrapText="1"/>
    </xf>
    <xf numFmtId="0" fontId="26" fillId="2" borderId="13" xfId="1" applyNumberFormat="1" applyFont="1" applyFill="1" applyBorder="1" applyAlignment="1" applyProtection="1">
      <alignment horizontal="center" vertical="center" wrapText="1"/>
    </xf>
    <xf numFmtId="0" fontId="26" fillId="2" borderId="12" xfId="1" applyNumberFormat="1" applyFont="1" applyFill="1" applyBorder="1" applyAlignment="1" applyProtection="1">
      <alignment horizontal="center" vertical="center" wrapText="1"/>
    </xf>
    <xf numFmtId="0" fontId="26" fillId="0" borderId="13" xfId="1" applyNumberFormat="1" applyFont="1" applyFill="1" applyBorder="1" applyAlignment="1" applyProtection="1">
      <alignment horizontal="center" vertical="center" wrapText="1"/>
    </xf>
    <xf numFmtId="0" fontId="26" fillId="0" borderId="15" xfId="1" applyNumberFormat="1" applyFont="1" applyFill="1" applyBorder="1" applyAlignment="1" applyProtection="1">
      <alignment horizontal="center" vertical="center" wrapText="1"/>
    </xf>
    <xf numFmtId="0" fontId="26" fillId="0" borderId="12" xfId="1" applyNumberFormat="1" applyFont="1" applyFill="1" applyBorder="1" applyAlignment="1" applyProtection="1">
      <alignment horizontal="center" vertical="center" wrapText="1"/>
    </xf>
    <xf numFmtId="38" fontId="26" fillId="0" borderId="16" xfId="1" applyFont="1" applyFill="1" applyBorder="1" applyAlignment="1" applyProtection="1">
      <alignment horizontal="center" vertical="center" wrapText="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38" fontId="26" fillId="0" borderId="13" xfId="1" applyFont="1" applyBorder="1" applyAlignment="1" applyProtection="1">
      <alignment horizontal="right" vertical="center" wrapText="1"/>
    </xf>
    <xf numFmtId="38" fontId="26" fillId="0" borderId="15" xfId="1" applyFont="1" applyBorder="1" applyAlignment="1" applyProtection="1">
      <alignment horizontal="right" vertical="center" wrapText="1"/>
    </xf>
    <xf numFmtId="0" fontId="39" fillId="2" borderId="21" xfId="0" applyFont="1" applyFill="1" applyBorder="1" applyAlignment="1">
      <alignment vertical="center" wrapText="1" shrinkToFit="1"/>
    </xf>
    <xf numFmtId="0" fontId="39" fillId="2" borderId="22" xfId="0" applyFont="1" applyFill="1" applyBorder="1" applyAlignment="1">
      <alignment vertical="center" shrinkToFit="1"/>
    </xf>
    <xf numFmtId="0" fontId="39" fillId="2" borderId="23" xfId="0" applyFont="1" applyFill="1" applyBorder="1" applyAlignment="1">
      <alignment vertical="center" shrinkToFit="1"/>
    </xf>
    <xf numFmtId="0" fontId="39" fillId="2" borderId="17" xfId="0" applyFont="1" applyFill="1" applyBorder="1" applyAlignment="1">
      <alignment vertical="center" shrinkToFit="1"/>
    </xf>
    <xf numFmtId="0" fontId="39" fillId="2" borderId="0" xfId="0" applyFont="1" applyFill="1" applyAlignment="1">
      <alignment vertical="center" shrinkToFit="1"/>
    </xf>
    <xf numFmtId="0" fontId="39" fillId="2" borderId="18" xfId="0" applyFont="1" applyFill="1" applyBorder="1" applyAlignment="1">
      <alignment vertical="center" shrinkToFit="1"/>
    </xf>
    <xf numFmtId="0" fontId="39" fillId="2" borderId="19" xfId="0" applyFont="1" applyFill="1" applyBorder="1" applyAlignment="1">
      <alignment vertical="center" shrinkToFit="1"/>
    </xf>
    <xf numFmtId="0" fontId="39" fillId="2" borderId="14" xfId="0" applyFont="1" applyFill="1" applyBorder="1" applyAlignment="1">
      <alignment vertical="center" shrinkToFit="1"/>
    </xf>
    <xf numFmtId="0" fontId="39" fillId="2" borderId="20" xfId="0" applyFont="1" applyFill="1" applyBorder="1" applyAlignment="1">
      <alignment vertical="center" shrinkToFit="1"/>
    </xf>
    <xf numFmtId="0" fontId="26" fillId="2" borderId="15" xfId="1" applyNumberFormat="1" applyFont="1" applyFill="1" applyBorder="1" applyAlignment="1" applyProtection="1">
      <alignment horizontal="center" vertical="center" wrapText="1"/>
    </xf>
    <xf numFmtId="38" fontId="26" fillId="32" borderId="16" xfId="1" applyFont="1" applyFill="1" applyBorder="1" applyAlignment="1" applyProtection="1">
      <alignment horizontal="center" vertical="center" wrapText="1"/>
    </xf>
    <xf numFmtId="0" fontId="27" fillId="0" borderId="16" xfId="0" applyFont="1" applyBorder="1" applyAlignment="1">
      <alignment horizontal="center" vertical="center"/>
    </xf>
    <xf numFmtId="0" fontId="26" fillId="26" borderId="13" xfId="1" applyNumberFormat="1" applyFont="1" applyFill="1" applyBorder="1" applyAlignment="1" applyProtection="1">
      <alignment horizontal="center" vertical="center" wrapText="1"/>
    </xf>
    <xf numFmtId="0" fontId="26" fillId="26" borderId="15" xfId="1" applyNumberFormat="1" applyFont="1" applyFill="1" applyBorder="1" applyAlignment="1" applyProtection="1">
      <alignment horizontal="center" vertical="center" wrapText="1"/>
    </xf>
    <xf numFmtId="0" fontId="26" fillId="26" borderId="12" xfId="1" applyNumberFormat="1" applyFont="1" applyFill="1" applyBorder="1" applyAlignment="1" applyProtection="1">
      <alignment horizontal="center" vertical="center" wrapText="1"/>
    </xf>
    <xf numFmtId="38" fontId="26" fillId="25" borderId="21" xfId="1" applyFont="1" applyFill="1" applyBorder="1" applyAlignment="1" applyProtection="1">
      <alignment horizontal="right" vertical="center" wrapText="1"/>
    </xf>
    <xf numFmtId="38" fontId="26" fillId="25" borderId="22" xfId="1" applyFont="1" applyFill="1" applyBorder="1" applyAlignment="1" applyProtection="1">
      <alignment horizontal="right" vertical="center" wrapText="1"/>
    </xf>
    <xf numFmtId="38" fontId="26" fillId="25" borderId="23" xfId="1" applyFont="1" applyFill="1" applyBorder="1" applyAlignment="1" applyProtection="1">
      <alignment horizontal="right" vertical="center" wrapText="1"/>
    </xf>
    <xf numFmtId="38" fontId="26" fillId="25" borderId="25" xfId="1" applyFont="1" applyFill="1" applyBorder="1" applyAlignment="1" applyProtection="1">
      <alignment horizontal="right" vertical="center" wrapText="1"/>
    </xf>
    <xf numFmtId="38" fontId="26" fillId="25" borderId="26" xfId="1" applyFont="1" applyFill="1" applyBorder="1" applyAlignment="1" applyProtection="1">
      <alignment horizontal="right" vertical="center" wrapText="1"/>
    </xf>
    <xf numFmtId="38" fontId="26" fillId="25" borderId="27" xfId="1" applyFont="1" applyFill="1" applyBorder="1" applyAlignment="1" applyProtection="1">
      <alignment horizontal="right" vertical="center" wrapText="1"/>
    </xf>
    <xf numFmtId="38" fontId="26" fillId="2" borderId="21" xfId="1" applyFont="1" applyFill="1" applyBorder="1" applyAlignment="1" applyProtection="1">
      <alignment horizontal="right" vertical="center" wrapText="1"/>
    </xf>
    <xf numFmtId="38" fontId="26" fillId="2" borderId="22" xfId="1" applyFont="1" applyFill="1" applyBorder="1" applyAlignment="1" applyProtection="1">
      <alignment horizontal="right" vertical="center" wrapText="1"/>
    </xf>
    <xf numFmtId="38" fontId="26" fillId="2" borderId="23" xfId="1" applyFont="1" applyFill="1" applyBorder="1" applyAlignment="1" applyProtection="1">
      <alignment horizontal="right" vertical="center" wrapText="1"/>
    </xf>
    <xf numFmtId="38" fontId="26" fillId="25" borderId="29" xfId="1" applyFont="1" applyFill="1" applyBorder="1" applyAlignment="1" applyProtection="1">
      <alignment horizontal="right" vertical="center" wrapText="1"/>
    </xf>
    <xf numFmtId="38" fontId="26" fillId="25" borderId="30" xfId="1" applyFont="1" applyFill="1" applyBorder="1" applyAlignment="1" applyProtection="1">
      <alignment horizontal="right" vertical="center" wrapText="1"/>
    </xf>
    <xf numFmtId="38" fontId="26" fillId="25" borderId="31" xfId="1" applyFont="1" applyFill="1" applyBorder="1" applyAlignment="1" applyProtection="1">
      <alignment horizontal="right" vertical="center" wrapText="1"/>
    </xf>
    <xf numFmtId="0" fontId="39" fillId="0" borderId="16" xfId="0" applyFont="1" applyBorder="1" applyAlignment="1">
      <alignment horizontal="center" vertical="center"/>
    </xf>
    <xf numFmtId="0" fontId="39" fillId="2" borderId="32" xfId="0" applyFont="1" applyFill="1" applyBorder="1" applyAlignment="1">
      <alignment horizontal="left" vertical="center" wrapText="1" shrinkToFit="1"/>
    </xf>
    <xf numFmtId="0" fontId="39" fillId="2" borderId="33" xfId="0" applyFont="1" applyFill="1" applyBorder="1" applyAlignment="1">
      <alignment horizontal="left" vertical="center" shrinkToFit="1"/>
    </xf>
    <xf numFmtId="0" fontId="39" fillId="2" borderId="34" xfId="0" applyFont="1" applyFill="1" applyBorder="1" applyAlignment="1">
      <alignment horizontal="left" vertical="center" shrinkToFit="1"/>
    </xf>
    <xf numFmtId="0" fontId="39" fillId="2" borderId="17" xfId="0" applyFont="1" applyFill="1" applyBorder="1" applyAlignment="1">
      <alignment horizontal="left" vertical="center" shrinkToFit="1"/>
    </xf>
    <xf numFmtId="0" fontId="39" fillId="2" borderId="0" xfId="0" applyFont="1" applyFill="1" applyAlignment="1">
      <alignment horizontal="left" vertical="center" shrinkToFit="1"/>
    </xf>
    <xf numFmtId="0" fontId="39" fillId="2" borderId="18" xfId="0" applyFont="1" applyFill="1" applyBorder="1" applyAlignment="1">
      <alignment horizontal="left" vertical="center" shrinkToFit="1"/>
    </xf>
    <xf numFmtId="0" fontId="39" fillId="2" borderId="19" xfId="0" applyFont="1" applyFill="1" applyBorder="1" applyAlignment="1">
      <alignment horizontal="left" vertical="center" shrinkToFit="1"/>
    </xf>
    <xf numFmtId="0" fontId="39" fillId="2" borderId="14" xfId="0" applyFont="1" applyFill="1" applyBorder="1" applyAlignment="1">
      <alignment horizontal="left" vertical="center" shrinkToFit="1"/>
    </xf>
    <xf numFmtId="0" fontId="39" fillId="2" borderId="20" xfId="0" applyFont="1" applyFill="1" applyBorder="1" applyAlignment="1">
      <alignment horizontal="left" vertical="center" shrinkToFit="1"/>
    </xf>
    <xf numFmtId="0" fontId="27" fillId="2" borderId="13"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27" fillId="2" borderId="12" xfId="0" applyFont="1" applyFill="1" applyBorder="1" applyAlignment="1">
      <alignment horizontal="center" vertical="center" shrinkToFit="1"/>
    </xf>
    <xf numFmtId="179" fontId="27" fillId="2" borderId="13" xfId="0" applyNumberFormat="1" applyFont="1" applyFill="1" applyBorder="1" applyAlignment="1">
      <alignment horizontal="center" vertical="center"/>
    </xf>
    <xf numFmtId="179" fontId="27" fillId="2" borderId="15" xfId="0" applyNumberFormat="1" applyFont="1" applyFill="1" applyBorder="1" applyAlignment="1">
      <alignment horizontal="center" vertical="center"/>
    </xf>
    <xf numFmtId="179" fontId="27" fillId="2" borderId="12" xfId="0" applyNumberFormat="1" applyFont="1" applyFill="1" applyBorder="1" applyAlignment="1">
      <alignment horizontal="center" vertical="center"/>
    </xf>
    <xf numFmtId="0" fontId="27" fillId="2" borderId="17" xfId="0" applyFont="1" applyFill="1" applyBorder="1" applyAlignment="1">
      <alignment horizontal="center" vertical="center"/>
    </xf>
    <xf numFmtId="0" fontId="27" fillId="2" borderId="0" xfId="0" applyFont="1" applyFill="1" applyAlignment="1">
      <alignment horizontal="center" vertical="center"/>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34" xfId="0" applyFont="1" applyFill="1" applyBorder="1" applyAlignment="1">
      <alignment horizontal="left" vertical="center" shrinkToFit="1"/>
    </xf>
    <xf numFmtId="0" fontId="29" fillId="2" borderId="19" xfId="0" applyFont="1" applyFill="1" applyBorder="1" applyAlignment="1">
      <alignment horizontal="left" vertical="center" shrinkToFit="1"/>
    </xf>
    <xf numFmtId="0" fontId="29" fillId="2" borderId="14"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40" fillId="25" borderId="13" xfId="0" applyFont="1" applyFill="1" applyBorder="1" applyAlignment="1">
      <alignment horizontal="center" vertical="center" wrapText="1"/>
    </xf>
    <xf numFmtId="0" fontId="40" fillId="25" borderId="15" xfId="0" applyFont="1" applyFill="1" applyBorder="1" applyAlignment="1">
      <alignment horizontal="center" vertical="center" wrapText="1"/>
    </xf>
    <xf numFmtId="0" fontId="27" fillId="25" borderId="13" xfId="0" applyFont="1" applyFill="1" applyBorder="1" applyAlignment="1">
      <alignment horizontal="center" vertical="center"/>
    </xf>
    <xf numFmtId="0" fontId="27" fillId="25" borderId="15" xfId="0" applyFont="1" applyFill="1" applyBorder="1" applyAlignment="1">
      <alignment horizontal="center" vertical="center"/>
    </xf>
    <xf numFmtId="0" fontId="27" fillId="25" borderId="12" xfId="0" applyFont="1" applyFill="1" applyBorder="1" applyAlignment="1">
      <alignment horizontal="center" vertical="center"/>
    </xf>
    <xf numFmtId="0" fontId="27" fillId="2" borderId="16" xfId="0" applyFont="1" applyFill="1" applyBorder="1" applyAlignment="1">
      <alignment horizontal="center" vertical="center" shrinkToFit="1"/>
    </xf>
    <xf numFmtId="38" fontId="46" fillId="0" borderId="14" xfId="1" applyFont="1" applyFill="1" applyBorder="1" applyAlignment="1" applyProtection="1">
      <alignment horizontal="left" vertical="center" wrapText="1"/>
    </xf>
    <xf numFmtId="38" fontId="27" fillId="0" borderId="13" xfId="1" applyFont="1" applyFill="1" applyBorder="1" applyAlignment="1" applyProtection="1">
      <alignment horizontal="center" vertical="center"/>
    </xf>
    <xf numFmtId="38" fontId="27" fillId="0" borderId="12" xfId="1" applyFont="1" applyFill="1" applyBorder="1" applyAlignment="1" applyProtection="1">
      <alignment horizontal="center" vertical="center"/>
    </xf>
    <xf numFmtId="177" fontId="27" fillId="30" borderId="13" xfId="0" applyNumberFormat="1" applyFont="1" applyFill="1" applyBorder="1" applyAlignment="1">
      <alignment horizontal="center" vertical="center" shrinkToFit="1"/>
    </xf>
    <xf numFmtId="177" fontId="27" fillId="30" borderId="15" xfId="0" applyNumberFormat="1" applyFont="1" applyFill="1" applyBorder="1" applyAlignment="1">
      <alignment horizontal="center" vertical="center" shrinkToFit="1"/>
    </xf>
    <xf numFmtId="177" fontId="27" fillId="30" borderId="12" xfId="0" applyNumberFormat="1" applyFont="1" applyFill="1" applyBorder="1" applyAlignment="1">
      <alignment horizontal="center" vertical="center" shrinkToFit="1"/>
    </xf>
    <xf numFmtId="38" fontId="27" fillId="2" borderId="16" xfId="1" applyFont="1" applyFill="1" applyBorder="1" applyAlignment="1" applyProtection="1">
      <alignment horizontal="center" vertical="center"/>
    </xf>
    <xf numFmtId="0" fontId="27" fillId="0" borderId="13" xfId="0" applyFont="1" applyBorder="1" applyAlignment="1">
      <alignment horizontal="left" shrinkToFit="1"/>
    </xf>
    <xf numFmtId="0" fontId="27" fillId="0" borderId="15" xfId="0" applyFont="1" applyBorder="1" applyAlignment="1">
      <alignment horizontal="left" shrinkToFit="1"/>
    </xf>
    <xf numFmtId="0" fontId="27" fillId="0" borderId="12" xfId="0" applyFont="1" applyBorder="1" applyAlignment="1">
      <alignment horizontal="left" shrinkToFit="1"/>
    </xf>
    <xf numFmtId="178" fontId="27" fillId="0" borderId="13" xfId="0" applyNumberFormat="1" applyFont="1" applyBorder="1" applyAlignment="1">
      <alignment horizontal="right" shrinkToFit="1"/>
    </xf>
    <xf numFmtId="178" fontId="27" fillId="0" borderId="15" xfId="0" applyNumberFormat="1" applyFont="1" applyBorder="1" applyAlignment="1">
      <alignment horizontal="right" shrinkToFit="1"/>
    </xf>
    <xf numFmtId="178" fontId="27" fillId="0" borderId="12" xfId="0" applyNumberFormat="1" applyFont="1" applyBorder="1" applyAlignment="1">
      <alignment horizontal="right" shrinkToFit="1"/>
    </xf>
    <xf numFmtId="181" fontId="27" fillId="0" borderId="13" xfId="0" applyNumberFormat="1" applyFont="1" applyBorder="1" applyAlignment="1">
      <alignment horizontal="center"/>
    </xf>
    <xf numFmtId="181" fontId="27" fillId="0" borderId="15" xfId="0" applyNumberFormat="1" applyFont="1" applyBorder="1" applyAlignment="1">
      <alignment horizontal="center"/>
    </xf>
    <xf numFmtId="181" fontId="27" fillId="0" borderId="12" xfId="0" applyNumberFormat="1" applyFont="1" applyBorder="1" applyAlignment="1">
      <alignment horizontal="center"/>
    </xf>
    <xf numFmtId="0" fontId="27" fillId="0" borderId="13" xfId="0" applyFont="1" applyBorder="1" applyAlignment="1">
      <alignment horizontal="center" shrinkToFit="1"/>
    </xf>
    <xf numFmtId="0" fontId="27" fillId="0" borderId="15" xfId="0" applyFont="1" applyBorder="1" applyAlignment="1">
      <alignment horizontal="center" shrinkToFit="1"/>
    </xf>
    <xf numFmtId="0" fontId="27" fillId="0" borderId="12" xfId="0" applyFont="1" applyBorder="1" applyAlignment="1">
      <alignment horizontal="center" shrinkToFit="1"/>
    </xf>
    <xf numFmtId="181" fontId="27" fillId="0" borderId="34" xfId="0" applyNumberFormat="1" applyFont="1" applyBorder="1" applyAlignment="1">
      <alignment horizontal="center"/>
    </xf>
    <xf numFmtId="0" fontId="27" fillId="0" borderId="32" xfId="0" applyFont="1" applyBorder="1" applyAlignment="1">
      <alignment horizontal="center" shrinkToFit="1"/>
    </xf>
    <xf numFmtId="0" fontId="27" fillId="0" borderId="33" xfId="0" applyFont="1" applyBorder="1" applyAlignment="1">
      <alignment horizontal="center" shrinkToFit="1"/>
    </xf>
    <xf numFmtId="0" fontId="27" fillId="0" borderId="34" xfId="0" applyFont="1" applyBorder="1" applyAlignment="1">
      <alignment horizontal="center" shrinkToFit="1"/>
    </xf>
    <xf numFmtId="178" fontId="47" fillId="0" borderId="35" xfId="0" applyNumberFormat="1" applyFont="1" applyBorder="1" applyAlignment="1">
      <alignment horizontal="center" vertical="center"/>
    </xf>
    <xf numFmtId="178" fontId="47" fillId="0" borderId="36" xfId="0" applyNumberFormat="1" applyFont="1" applyBorder="1" applyAlignment="1">
      <alignment horizontal="center" vertical="center"/>
    </xf>
    <xf numFmtId="178" fontId="47" fillId="0" borderId="37" xfId="0" applyNumberFormat="1" applyFont="1" applyBorder="1" applyAlignment="1">
      <alignment horizontal="center" vertical="center"/>
    </xf>
    <xf numFmtId="0" fontId="27" fillId="25" borderId="32" xfId="0" applyFont="1" applyFill="1" applyBorder="1" applyAlignment="1">
      <alignment horizontal="center" vertical="center"/>
    </xf>
    <xf numFmtId="0" fontId="27" fillId="25" borderId="33" xfId="0" applyFont="1" applyFill="1" applyBorder="1" applyAlignment="1">
      <alignment horizontal="center" vertical="center"/>
    </xf>
    <xf numFmtId="178" fontId="47" fillId="0" borderId="51" xfId="0" applyNumberFormat="1" applyFont="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27" fillId="0" borderId="16" xfId="0" applyFont="1" applyBorder="1" applyAlignment="1">
      <alignment horizontal="left" vertical="center" wrapText="1" shrinkToFit="1"/>
    </xf>
    <xf numFmtId="0" fontId="26" fillId="0" borderId="19" xfId="1" applyNumberFormat="1" applyFont="1" applyFill="1" applyBorder="1" applyAlignment="1" applyProtection="1">
      <alignment horizontal="center" vertical="center" wrapText="1"/>
    </xf>
    <xf numFmtId="0" fontId="26" fillId="0" borderId="14" xfId="1" applyNumberFormat="1" applyFont="1" applyFill="1" applyBorder="1" applyAlignment="1" applyProtection="1">
      <alignment horizontal="center" vertical="center" wrapText="1"/>
    </xf>
    <xf numFmtId="176" fontId="27" fillId="0" borderId="16" xfId="0" applyNumberFormat="1" applyFont="1" applyBorder="1" applyAlignment="1">
      <alignment horizontal="center" vertical="center" shrinkToFit="1"/>
    </xf>
    <xf numFmtId="38" fontId="26" fillId="2" borderId="13" xfId="1" applyFont="1" applyFill="1" applyBorder="1" applyAlignment="1" applyProtection="1">
      <alignment horizontal="center" vertical="center" wrapText="1"/>
    </xf>
    <xf numFmtId="38" fontId="26" fillId="2" borderId="15" xfId="1" applyFont="1" applyFill="1" applyBorder="1" applyAlignment="1" applyProtection="1">
      <alignment horizontal="center" vertical="center" wrapText="1"/>
    </xf>
    <xf numFmtId="38" fontId="26" fillId="2" borderId="12" xfId="1" applyFont="1" applyFill="1" applyBorder="1" applyAlignment="1" applyProtection="1">
      <alignment horizontal="center" vertical="center" wrapText="1"/>
    </xf>
    <xf numFmtId="178" fontId="27" fillId="25" borderId="16" xfId="0" applyNumberFormat="1" applyFont="1" applyFill="1" applyBorder="1" applyAlignment="1">
      <alignment horizontal="right" shrinkToFit="1"/>
    </xf>
    <xf numFmtId="0" fontId="27" fillId="25" borderId="19" xfId="0" applyFont="1" applyFill="1" applyBorder="1" applyAlignment="1">
      <alignment horizontal="center" vertical="center"/>
    </xf>
    <xf numFmtId="0" fontId="27" fillId="25" borderId="14" xfId="0" applyFont="1" applyFill="1" applyBorder="1" applyAlignment="1">
      <alignment horizontal="center" vertical="center"/>
    </xf>
    <xf numFmtId="178" fontId="31" fillId="25" borderId="35" xfId="0" applyNumberFormat="1" applyFont="1" applyFill="1" applyBorder="1" applyAlignment="1">
      <alignment horizontal="center" vertical="center"/>
    </xf>
    <xf numFmtId="178" fontId="31" fillId="25" borderId="36" xfId="0" applyNumberFormat="1" applyFont="1" applyFill="1" applyBorder="1" applyAlignment="1">
      <alignment horizontal="center" vertical="center"/>
    </xf>
    <xf numFmtId="178" fontId="31" fillId="25" borderId="37" xfId="0" applyNumberFormat="1" applyFont="1" applyFill="1" applyBorder="1" applyAlignment="1">
      <alignment horizontal="center" vertical="center"/>
    </xf>
    <xf numFmtId="0" fontId="31" fillId="34" borderId="42" xfId="0" applyFont="1" applyFill="1" applyBorder="1" applyAlignment="1">
      <alignment horizontal="center" vertical="center"/>
    </xf>
    <xf numFmtId="0" fontId="31" fillId="34" borderId="43" xfId="0" applyFont="1" applyFill="1" applyBorder="1" applyAlignment="1">
      <alignment horizontal="center" vertical="center"/>
    </xf>
    <xf numFmtId="0" fontId="31" fillId="34" borderId="44" xfId="0" applyFont="1" applyFill="1" applyBorder="1" applyAlignment="1">
      <alignment horizontal="center" vertical="center"/>
    </xf>
    <xf numFmtId="0" fontId="27" fillId="2" borderId="32" xfId="0" applyFont="1" applyFill="1" applyBorder="1" applyAlignment="1">
      <alignment horizontal="left" vertical="center"/>
    </xf>
    <xf numFmtId="0" fontId="27" fillId="2" borderId="33" xfId="0" applyFont="1" applyFill="1" applyBorder="1" applyAlignment="1">
      <alignment horizontal="left" vertical="center"/>
    </xf>
    <xf numFmtId="0" fontId="27" fillId="2" borderId="0" xfId="0" applyFont="1" applyFill="1" applyAlignment="1">
      <alignment horizontal="left" vertical="center"/>
    </xf>
    <xf numFmtId="0" fontId="27" fillId="2" borderId="18" xfId="0" applyFont="1" applyFill="1" applyBorder="1" applyAlignment="1">
      <alignment horizontal="left" vertical="center"/>
    </xf>
    <xf numFmtId="178" fontId="31" fillId="25" borderId="19" xfId="0" applyNumberFormat="1" applyFont="1" applyFill="1" applyBorder="1" applyAlignment="1">
      <alignment horizontal="center" vertical="center"/>
    </xf>
    <xf numFmtId="178" fontId="31" fillId="25" borderId="14" xfId="0" applyNumberFormat="1" applyFont="1" applyFill="1" applyBorder="1" applyAlignment="1">
      <alignment horizontal="center" vertical="center"/>
    </xf>
    <xf numFmtId="178" fontId="31" fillId="25" borderId="20" xfId="0" applyNumberFormat="1" applyFont="1" applyFill="1" applyBorder="1" applyAlignment="1">
      <alignment horizontal="center" vertical="center"/>
    </xf>
    <xf numFmtId="176" fontId="31" fillId="25" borderId="13" xfId="0" applyNumberFormat="1" applyFont="1" applyFill="1" applyBorder="1" applyAlignment="1">
      <alignment horizontal="center" vertical="center"/>
    </xf>
    <xf numFmtId="176" fontId="31" fillId="25" borderId="15" xfId="0" applyNumberFormat="1" applyFont="1" applyFill="1" applyBorder="1" applyAlignment="1">
      <alignment horizontal="center" vertical="center"/>
    </xf>
    <xf numFmtId="176" fontId="31" fillId="25" borderId="12" xfId="0" applyNumberFormat="1" applyFont="1" applyFill="1" applyBorder="1" applyAlignment="1">
      <alignment horizontal="center" vertical="center"/>
    </xf>
    <xf numFmtId="176" fontId="53" fillId="25" borderId="39" xfId="0" applyNumberFormat="1" applyFont="1" applyFill="1" applyBorder="1" applyAlignment="1">
      <alignment horizontal="center" vertical="center"/>
    </xf>
    <xf numFmtId="176" fontId="53" fillId="25" borderId="38" xfId="0" applyNumberFormat="1" applyFont="1" applyFill="1" applyBorder="1" applyAlignment="1">
      <alignment horizontal="center" vertical="center"/>
    </xf>
    <xf numFmtId="176" fontId="53" fillId="25" borderId="40" xfId="0" applyNumberFormat="1" applyFont="1" applyFill="1" applyBorder="1" applyAlignment="1">
      <alignment horizontal="center" vertical="center"/>
    </xf>
    <xf numFmtId="0" fontId="36" fillId="25" borderId="38" xfId="0" applyFont="1" applyFill="1" applyBorder="1" applyAlignment="1">
      <alignment horizontal="left" vertical="center" wrapText="1"/>
    </xf>
    <xf numFmtId="0" fontId="36" fillId="25" borderId="40" xfId="0" applyFont="1" applyFill="1" applyBorder="1" applyAlignment="1">
      <alignment horizontal="left" vertical="center" wrapText="1"/>
    </xf>
    <xf numFmtId="0" fontId="27" fillId="2" borderId="19" xfId="0" applyFont="1" applyFill="1" applyBorder="1" applyAlignment="1">
      <alignment horizontal="left" vertical="center"/>
    </xf>
    <xf numFmtId="0" fontId="27" fillId="2" borderId="14" xfId="0" applyFont="1" applyFill="1" applyBorder="1" applyAlignment="1">
      <alignment horizontal="left" vertical="center"/>
    </xf>
    <xf numFmtId="0" fontId="27" fillId="2" borderId="20" xfId="0" applyFont="1" applyFill="1" applyBorder="1" applyAlignment="1">
      <alignment horizontal="left" vertical="center"/>
    </xf>
    <xf numFmtId="0" fontId="27" fillId="0" borderId="32" xfId="0" applyFont="1" applyBorder="1" applyAlignment="1">
      <alignment horizontal="left" vertical="center" wrapText="1"/>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19" xfId="0" applyFont="1" applyBorder="1" applyAlignment="1">
      <alignment horizontal="left" vertical="center" wrapText="1"/>
    </xf>
    <xf numFmtId="0" fontId="27" fillId="0" borderId="14" xfId="0" applyFont="1" applyBorder="1" applyAlignment="1">
      <alignment horizontal="left" vertical="center"/>
    </xf>
    <xf numFmtId="0" fontId="27" fillId="0" borderId="20" xfId="0" applyFont="1" applyBorder="1" applyAlignment="1">
      <alignment horizontal="left" vertical="center"/>
    </xf>
    <xf numFmtId="178" fontId="47" fillId="25" borderId="42" xfId="0" applyNumberFormat="1" applyFont="1" applyFill="1" applyBorder="1" applyAlignment="1">
      <alignment horizontal="center" vertical="center"/>
    </xf>
    <xf numFmtId="178" fontId="47" fillId="25" borderId="43" xfId="0" applyNumberFormat="1" applyFont="1" applyFill="1" applyBorder="1" applyAlignment="1">
      <alignment horizontal="center" vertical="center"/>
    </xf>
    <xf numFmtId="178" fontId="47" fillId="25" borderId="44" xfId="0" applyNumberFormat="1" applyFont="1" applyFill="1" applyBorder="1" applyAlignment="1">
      <alignment horizontal="center" vertical="center"/>
    </xf>
    <xf numFmtId="0" fontId="39" fillId="2" borderId="17" xfId="0" applyFont="1" applyFill="1" applyBorder="1" applyAlignment="1">
      <alignment horizontal="center" vertical="center"/>
    </xf>
    <xf numFmtId="0" fontId="39" fillId="2" borderId="0" xfId="0" applyFont="1" applyFill="1" applyAlignment="1">
      <alignment horizontal="center" vertical="center"/>
    </xf>
    <xf numFmtId="0" fontId="27" fillId="2" borderId="66" xfId="0" applyFont="1" applyFill="1" applyBorder="1" applyAlignment="1">
      <alignment horizontal="center" vertical="center"/>
    </xf>
    <xf numFmtId="0" fontId="27" fillId="2" borderId="41" xfId="0" applyFont="1" applyFill="1" applyBorder="1" applyAlignment="1">
      <alignment horizontal="center" vertical="center"/>
    </xf>
    <xf numFmtId="0" fontId="51" fillId="2" borderId="39" xfId="0" applyFont="1" applyFill="1" applyBorder="1" applyAlignment="1">
      <alignment horizontal="center" vertical="center" wrapText="1"/>
    </xf>
    <xf numFmtId="0" fontId="51" fillId="2" borderId="38" xfId="0" applyFont="1" applyFill="1" applyBorder="1" applyAlignment="1">
      <alignment horizontal="center" vertical="center" wrapText="1"/>
    </xf>
    <xf numFmtId="0" fontId="51" fillId="2" borderId="40" xfId="0" applyFont="1" applyFill="1" applyBorder="1" applyAlignment="1">
      <alignment horizontal="center" vertical="center" wrapText="1"/>
    </xf>
    <xf numFmtId="176" fontId="31" fillId="25" borderId="17" xfId="0" applyNumberFormat="1" applyFont="1" applyFill="1" applyBorder="1" applyAlignment="1">
      <alignment horizontal="center" vertical="center"/>
    </xf>
    <xf numFmtId="176" fontId="31" fillId="25" borderId="0" xfId="0" applyNumberFormat="1" applyFont="1" applyFill="1" applyAlignment="1">
      <alignment horizontal="center" vertical="center"/>
    </xf>
    <xf numFmtId="176" fontId="31" fillId="25" borderId="18" xfId="0" applyNumberFormat="1" applyFont="1" applyFill="1" applyBorder="1" applyAlignment="1">
      <alignment horizontal="center" vertical="center"/>
    </xf>
    <xf numFmtId="0" fontId="26" fillId="0" borderId="16"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2" xfId="0" applyFont="1" applyBorder="1" applyAlignment="1">
      <alignment horizontal="center" vertical="center" shrinkToFit="1"/>
    </xf>
    <xf numFmtId="0" fontId="26" fillId="25" borderId="13" xfId="0" applyFont="1" applyFill="1" applyBorder="1" applyAlignment="1">
      <alignment horizontal="center" vertical="center" shrinkToFit="1"/>
    </xf>
    <xf numFmtId="0" fontId="26" fillId="25" borderId="12" xfId="0" applyFont="1" applyFill="1" applyBorder="1" applyAlignment="1">
      <alignment horizontal="center" vertical="center" shrinkToFit="1"/>
    </xf>
    <xf numFmtId="4" fontId="26" fillId="0" borderId="13" xfId="0" applyNumberFormat="1" applyFont="1" applyBorder="1" applyAlignment="1">
      <alignment horizontal="right" vertical="center" shrinkToFit="1"/>
    </xf>
    <xf numFmtId="4" fontId="26" fillId="0" borderId="15" xfId="0" applyNumberFormat="1" applyFont="1" applyBorder="1" applyAlignment="1">
      <alignment horizontal="right" vertical="center" shrinkToFit="1"/>
    </xf>
    <xf numFmtId="4" fontId="26" fillId="0" borderId="12" xfId="0" applyNumberFormat="1" applyFont="1" applyBorder="1" applyAlignment="1">
      <alignment horizontal="right" vertical="center" shrinkToFit="1"/>
    </xf>
    <xf numFmtId="4" fontId="26" fillId="31" borderId="13" xfId="1" applyNumberFormat="1" applyFont="1" applyFill="1" applyBorder="1" applyAlignment="1" applyProtection="1">
      <alignment horizontal="right" vertical="center" shrinkToFit="1"/>
    </xf>
    <xf numFmtId="4" fontId="26" fillId="31" borderId="15" xfId="1" applyNumberFormat="1" applyFont="1" applyFill="1" applyBorder="1" applyAlignment="1" applyProtection="1">
      <alignment horizontal="right" vertical="center" shrinkToFit="1"/>
    </xf>
    <xf numFmtId="4" fontId="26" fillId="31" borderId="12" xfId="1" applyNumberFormat="1" applyFont="1" applyFill="1" applyBorder="1" applyAlignment="1" applyProtection="1">
      <alignment horizontal="right" vertical="center" shrinkToFit="1"/>
    </xf>
    <xf numFmtId="14" fontId="26" fillId="0" borderId="16" xfId="0" applyNumberFormat="1" applyFont="1" applyBorder="1" applyAlignment="1">
      <alignment horizontal="center" vertical="center" shrinkToFit="1"/>
    </xf>
    <xf numFmtId="176" fontId="31" fillId="25" borderId="46" xfId="0" applyNumberFormat="1" applyFont="1" applyFill="1" applyBorder="1" applyAlignment="1">
      <alignment horizontal="center" vertical="center"/>
    </xf>
    <xf numFmtId="176" fontId="31" fillId="25" borderId="45" xfId="0" applyNumberFormat="1" applyFont="1" applyFill="1" applyBorder="1" applyAlignment="1">
      <alignment horizontal="center" vertical="center"/>
    </xf>
    <xf numFmtId="176" fontId="31" fillId="25" borderId="47" xfId="0" applyNumberFormat="1" applyFont="1" applyFill="1" applyBorder="1" applyAlignment="1">
      <alignment horizontal="center" vertical="center"/>
    </xf>
    <xf numFmtId="0" fontId="27" fillId="2" borderId="3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14" xfId="0" applyFont="1" applyFill="1" applyBorder="1" applyAlignment="1">
      <alignment horizontal="center" vertical="center"/>
    </xf>
    <xf numFmtId="0" fontId="40" fillId="27" borderId="16" xfId="0" applyFont="1" applyFill="1" applyBorder="1" applyAlignment="1">
      <alignment horizontal="center" vertical="center" wrapText="1" shrinkToFit="1"/>
    </xf>
    <xf numFmtId="0" fontId="40" fillId="27" borderId="13" xfId="0" applyFont="1" applyFill="1" applyBorder="1" applyAlignment="1">
      <alignment horizontal="center" vertical="center" shrinkToFit="1"/>
    </xf>
    <xf numFmtId="0" fontId="40" fillId="27" borderId="15" xfId="0" applyFont="1" applyFill="1" applyBorder="1" applyAlignment="1">
      <alignment horizontal="center" vertical="center" shrinkToFit="1"/>
    </xf>
    <xf numFmtId="0" fontId="40" fillId="27" borderId="12" xfId="0" applyFont="1" applyFill="1" applyBorder="1" applyAlignment="1">
      <alignment horizontal="center" vertical="center" shrinkToFit="1"/>
    </xf>
    <xf numFmtId="0" fontId="30" fillId="27" borderId="13" xfId="0" applyFont="1" applyFill="1" applyBorder="1" applyAlignment="1">
      <alignment horizontal="center" vertical="center" wrapText="1" shrinkToFit="1"/>
    </xf>
    <xf numFmtId="0" fontId="30" fillId="27" borderId="12" xfId="0" applyFont="1" applyFill="1" applyBorder="1" applyAlignment="1">
      <alignment horizontal="center" vertical="center" wrapText="1" shrinkToFit="1"/>
    </xf>
    <xf numFmtId="0" fontId="45" fillId="27" borderId="13" xfId="0" applyFont="1" applyFill="1" applyBorder="1" applyAlignment="1">
      <alignment horizontal="center" vertical="center" shrinkToFit="1"/>
    </xf>
    <xf numFmtId="0" fontId="45" fillId="27" borderId="15" xfId="0" applyFont="1" applyFill="1" applyBorder="1" applyAlignment="1">
      <alignment horizontal="center" vertical="center" shrinkToFit="1"/>
    </xf>
    <xf numFmtId="0" fontId="45" fillId="27" borderId="12" xfId="0" applyFont="1" applyFill="1" applyBorder="1" applyAlignment="1">
      <alignment horizontal="center" vertical="center" shrinkToFit="1"/>
    </xf>
    <xf numFmtId="0" fontId="40" fillId="27" borderId="16" xfId="0" applyFont="1" applyFill="1" applyBorder="1" applyAlignment="1">
      <alignment horizontal="center" vertical="center" wrapText="1"/>
    </xf>
    <xf numFmtId="0" fontId="40" fillId="27" borderId="13" xfId="0" applyFont="1" applyFill="1" applyBorder="1" applyAlignment="1">
      <alignment horizontal="center" vertical="center" wrapText="1"/>
    </xf>
    <xf numFmtId="0" fontId="40" fillId="27" borderId="15" xfId="0" applyFont="1" applyFill="1" applyBorder="1" applyAlignment="1">
      <alignment horizontal="center" vertical="center" wrapText="1"/>
    </xf>
    <xf numFmtId="0" fontId="40" fillId="27" borderId="12" xfId="0" applyFont="1" applyFill="1" applyBorder="1" applyAlignment="1">
      <alignment horizontal="center" vertical="center" wrapText="1"/>
    </xf>
    <xf numFmtId="0" fontId="30" fillId="2" borderId="68" xfId="0" applyFont="1" applyFill="1" applyBorder="1" applyAlignment="1">
      <alignment horizontal="center" vertical="center"/>
    </xf>
    <xf numFmtId="0" fontId="30" fillId="2" borderId="64" xfId="0" applyFont="1" applyFill="1" applyBorder="1" applyAlignment="1">
      <alignment horizontal="center" vertical="center"/>
    </xf>
    <xf numFmtId="0" fontId="30" fillId="2" borderId="65" xfId="0" applyFont="1" applyFill="1" applyBorder="1" applyAlignment="1">
      <alignment horizontal="center" vertical="center"/>
    </xf>
    <xf numFmtId="0" fontId="47" fillId="0" borderId="54" xfId="0" applyFont="1" applyBorder="1" applyAlignment="1">
      <alignment horizontal="left" vertical="center" wrapText="1"/>
    </xf>
    <xf numFmtId="0" fontId="47" fillId="0" borderId="55" xfId="0" applyFont="1" applyBorder="1" applyAlignment="1">
      <alignment horizontal="left" vertical="center"/>
    </xf>
    <xf numFmtId="0" fontId="47" fillId="0" borderId="56" xfId="0" applyFont="1" applyBorder="1" applyAlignment="1">
      <alignment horizontal="left" vertical="center"/>
    </xf>
    <xf numFmtId="0" fontId="47" fillId="0" borderId="57" xfId="0" applyFont="1" applyBorder="1" applyAlignment="1">
      <alignment horizontal="left" vertical="center"/>
    </xf>
    <xf numFmtId="0" fontId="47" fillId="0" borderId="0" xfId="0" applyFont="1" applyAlignment="1">
      <alignment horizontal="left" vertical="center"/>
    </xf>
    <xf numFmtId="0" fontId="47" fillId="0" borderId="58" xfId="0" applyFont="1" applyBorder="1" applyAlignment="1">
      <alignment horizontal="left" vertical="center"/>
    </xf>
    <xf numFmtId="0" fontId="47" fillId="0" borderId="59" xfId="0" applyFont="1" applyBorder="1" applyAlignment="1">
      <alignment horizontal="left" vertical="center"/>
    </xf>
    <xf numFmtId="0" fontId="47" fillId="0" borderId="60" xfId="0" applyFont="1" applyBorder="1" applyAlignment="1">
      <alignment horizontal="left" vertical="center"/>
    </xf>
    <xf numFmtId="0" fontId="47" fillId="0" borderId="61" xfId="0" applyFont="1" applyBorder="1" applyAlignment="1">
      <alignment horizontal="left" vertical="center"/>
    </xf>
    <xf numFmtId="0" fontId="26" fillId="2" borderId="29" xfId="0" applyFont="1" applyFill="1" applyBorder="1" applyAlignment="1">
      <alignment vertical="center" shrinkToFit="1"/>
    </xf>
    <xf numFmtId="0" fontId="26" fillId="2" borderId="30" xfId="0" applyFont="1" applyFill="1" applyBorder="1" applyAlignment="1">
      <alignment vertical="center" shrinkToFit="1"/>
    </xf>
    <xf numFmtId="0" fontId="26" fillId="2" borderId="31" xfId="0" applyFont="1" applyFill="1" applyBorder="1" applyAlignment="1">
      <alignment vertical="center" shrinkToFi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14" xfId="0" applyFont="1" applyBorder="1" applyAlignment="1">
      <alignment horizontal="left" vertical="center" wrapText="1"/>
    </xf>
    <xf numFmtId="0" fontId="27" fillId="0" borderId="20" xfId="0" applyFont="1" applyBorder="1" applyAlignment="1">
      <alignment horizontal="left" vertical="center" wrapText="1"/>
    </xf>
    <xf numFmtId="0" fontId="27" fillId="0" borderId="0" xfId="0" applyFont="1" applyAlignment="1">
      <alignment horizontal="center"/>
    </xf>
    <xf numFmtId="0" fontId="27" fillId="2" borderId="32" xfId="0" applyFont="1" applyFill="1" applyBorder="1" applyAlignment="1">
      <alignment horizontal="left" vertical="center" wrapText="1" shrinkToFit="1"/>
    </xf>
    <xf numFmtId="0" fontId="27" fillId="2" borderId="33" xfId="0" applyFont="1" applyFill="1" applyBorder="1" applyAlignment="1">
      <alignment horizontal="left" vertical="center" shrinkToFit="1"/>
    </xf>
    <xf numFmtId="0" fontId="27" fillId="2" borderId="34" xfId="0" applyFont="1" applyFill="1" applyBorder="1" applyAlignment="1">
      <alignment horizontal="left" vertical="center" shrinkToFit="1"/>
    </xf>
    <xf numFmtId="0" fontId="27" fillId="2" borderId="17" xfId="0" applyFont="1" applyFill="1" applyBorder="1" applyAlignment="1">
      <alignment horizontal="left" vertical="center" shrinkToFit="1"/>
    </xf>
    <xf numFmtId="0" fontId="27" fillId="2" borderId="0" xfId="0" applyFont="1" applyFill="1" applyAlignment="1">
      <alignment horizontal="left" vertical="center" shrinkToFit="1"/>
    </xf>
    <xf numFmtId="0" fontId="27" fillId="2" borderId="18" xfId="0" applyFont="1" applyFill="1" applyBorder="1" applyAlignment="1">
      <alignment horizontal="left" vertical="center" shrinkToFit="1"/>
    </xf>
    <xf numFmtId="0" fontId="27" fillId="2" borderId="19" xfId="0" applyFont="1" applyFill="1" applyBorder="1" applyAlignment="1">
      <alignment horizontal="left" vertical="center" shrinkToFit="1"/>
    </xf>
    <xf numFmtId="0" fontId="27" fillId="2" borderId="14" xfId="0" applyFont="1" applyFill="1" applyBorder="1" applyAlignment="1">
      <alignment horizontal="left" vertical="center" shrinkToFit="1"/>
    </xf>
    <xf numFmtId="0" fontId="27" fillId="2" borderId="20" xfId="0" applyFont="1" applyFill="1" applyBorder="1" applyAlignment="1">
      <alignment horizontal="left" vertical="center" shrinkToFit="1"/>
    </xf>
    <xf numFmtId="0" fontId="33" fillId="2" borderId="13" xfId="0" applyFont="1" applyFill="1" applyBorder="1" applyAlignment="1">
      <alignment horizontal="left" vertical="center" wrapText="1"/>
    </xf>
    <xf numFmtId="0" fontId="33" fillId="2" borderId="15" xfId="0" applyFont="1" applyFill="1" applyBorder="1" applyAlignment="1">
      <alignment horizontal="left" vertical="center"/>
    </xf>
    <xf numFmtId="0" fontId="33" fillId="2" borderId="12" xfId="0" applyFont="1" applyFill="1" applyBorder="1" applyAlignment="1">
      <alignment horizontal="left" vertical="center"/>
    </xf>
    <xf numFmtId="0" fontId="27" fillId="2" borderId="16" xfId="0" applyFont="1" applyFill="1" applyBorder="1" applyAlignment="1">
      <alignment horizontal="left" vertical="center"/>
    </xf>
    <xf numFmtId="0" fontId="27" fillId="2" borderId="1" xfId="0" applyFont="1" applyFill="1" applyBorder="1" applyAlignment="1">
      <alignment horizontal="left" vertical="center"/>
    </xf>
    <xf numFmtId="0" fontId="40" fillId="2" borderId="13" xfId="0" applyFont="1" applyFill="1" applyBorder="1" applyAlignment="1">
      <alignment horizontal="center" vertical="center" wrapText="1" shrinkToFit="1"/>
    </xf>
    <xf numFmtId="0" fontId="40" fillId="2" borderId="15" xfId="0" applyFont="1" applyFill="1" applyBorder="1" applyAlignment="1">
      <alignment horizontal="center" vertical="center" wrapText="1" shrinkToFit="1"/>
    </xf>
    <xf numFmtId="0" fontId="40" fillId="2" borderId="12" xfId="0" applyFont="1" applyFill="1" applyBorder="1" applyAlignment="1">
      <alignment horizontal="center" vertical="center" wrapText="1" shrinkToFit="1"/>
    </xf>
    <xf numFmtId="0" fontId="46" fillId="25" borderId="32" xfId="0" applyFont="1" applyFill="1" applyBorder="1" applyAlignment="1">
      <alignment horizontal="left" vertical="center" wrapText="1" shrinkToFit="1"/>
    </xf>
    <xf numFmtId="0" fontId="46" fillId="25" borderId="33" xfId="0" applyFont="1" applyFill="1" applyBorder="1" applyAlignment="1">
      <alignment horizontal="left" vertical="center" wrapText="1" shrinkToFit="1"/>
    </xf>
    <xf numFmtId="0" fontId="46" fillId="25" borderId="19" xfId="0" applyFont="1" applyFill="1" applyBorder="1" applyAlignment="1">
      <alignment horizontal="left" vertical="center" wrapText="1" shrinkToFit="1"/>
    </xf>
    <xf numFmtId="0" fontId="46" fillId="25" borderId="14" xfId="0" applyFont="1" applyFill="1" applyBorder="1" applyAlignment="1">
      <alignment horizontal="left" vertical="center" wrapText="1" shrinkToFit="1"/>
    </xf>
    <xf numFmtId="180" fontId="40" fillId="0" borderId="13" xfId="0" applyNumberFormat="1" applyFont="1" applyBorder="1" applyAlignment="1">
      <alignment horizontal="center" vertical="center" wrapText="1"/>
    </xf>
    <xf numFmtId="180" fontId="40" fillId="0" borderId="15" xfId="0" applyNumberFormat="1" applyFont="1" applyBorder="1" applyAlignment="1">
      <alignment horizontal="center" vertical="center" wrapText="1"/>
    </xf>
    <xf numFmtId="180" fontId="40" fillId="0" borderId="12" xfId="0" applyNumberFormat="1" applyFont="1" applyBorder="1" applyAlignment="1">
      <alignment horizontal="center" vertical="center" wrapText="1"/>
    </xf>
    <xf numFmtId="176" fontId="27" fillId="2" borderId="13" xfId="0" applyNumberFormat="1" applyFont="1" applyFill="1" applyBorder="1" applyAlignment="1">
      <alignment horizontal="center" vertical="center" shrinkToFit="1"/>
    </xf>
    <xf numFmtId="176" fontId="27" fillId="2" borderId="15" xfId="0" applyNumberFormat="1" applyFont="1" applyFill="1" applyBorder="1" applyAlignment="1">
      <alignment horizontal="center" vertical="center" shrinkToFit="1"/>
    </xf>
    <xf numFmtId="176" fontId="27" fillId="2" borderId="12" xfId="0" applyNumberFormat="1" applyFont="1" applyFill="1" applyBorder="1" applyAlignment="1">
      <alignment horizontal="center" vertical="center" shrinkToFit="1"/>
    </xf>
    <xf numFmtId="0" fontId="27" fillId="29" borderId="13" xfId="0" applyFont="1" applyFill="1" applyBorder="1" applyAlignment="1">
      <alignment horizontal="center" vertical="center" shrinkToFit="1"/>
    </xf>
    <xf numFmtId="0" fontId="27" fillId="29" borderId="15" xfId="0" applyFont="1" applyFill="1" applyBorder="1" applyAlignment="1">
      <alignment horizontal="center" vertical="center" shrinkToFit="1"/>
    </xf>
    <xf numFmtId="0" fontId="27" fillId="29" borderId="12" xfId="0" applyFont="1" applyFill="1" applyBorder="1" applyAlignment="1">
      <alignment horizontal="center" vertical="center" shrinkToFit="1"/>
    </xf>
    <xf numFmtId="177" fontId="27" fillId="29" borderId="13" xfId="0" applyNumberFormat="1" applyFont="1" applyFill="1" applyBorder="1" applyAlignment="1">
      <alignment horizontal="center" vertical="center" shrinkToFit="1"/>
    </xf>
    <xf numFmtId="177" fontId="27" fillId="29" borderId="15" xfId="0" applyNumberFormat="1" applyFont="1" applyFill="1" applyBorder="1" applyAlignment="1">
      <alignment horizontal="center" vertical="center" shrinkToFit="1"/>
    </xf>
    <xf numFmtId="177" fontId="27" fillId="29" borderId="12" xfId="0" applyNumberFormat="1" applyFont="1" applyFill="1" applyBorder="1" applyAlignment="1">
      <alignment horizontal="center" vertical="center" shrinkToFit="1"/>
    </xf>
    <xf numFmtId="0" fontId="27" fillId="0" borderId="13" xfId="1" applyNumberFormat="1" applyFont="1" applyFill="1" applyBorder="1" applyAlignment="1" applyProtection="1">
      <alignment horizontal="center" vertical="center"/>
    </xf>
    <xf numFmtId="0" fontId="27" fillId="0" borderId="12" xfId="1" applyNumberFormat="1" applyFont="1" applyFill="1" applyBorder="1" applyAlignment="1" applyProtection="1">
      <alignment horizontal="center" vertical="center"/>
    </xf>
    <xf numFmtId="0" fontId="27" fillId="2" borderId="16" xfId="1" applyNumberFormat="1" applyFont="1" applyFill="1" applyBorder="1" applyAlignment="1" applyProtection="1">
      <alignment horizontal="center" vertical="center"/>
    </xf>
    <xf numFmtId="0" fontId="27" fillId="0" borderId="16" xfId="0" applyFont="1" applyBorder="1" applyAlignment="1">
      <alignment horizontal="center" vertical="center" shrinkToFit="1"/>
    </xf>
    <xf numFmtId="14" fontId="26" fillId="0" borderId="16" xfId="0" applyNumberFormat="1"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4" fontId="26" fillId="0" borderId="13" xfId="0" applyNumberFormat="1" applyFont="1" applyBorder="1" applyAlignment="1" applyProtection="1">
      <alignment horizontal="right" vertical="center" shrinkToFit="1"/>
      <protection locked="0"/>
    </xf>
    <xf numFmtId="4" fontId="26" fillId="0" borderId="15" xfId="0" applyNumberFormat="1" applyFont="1" applyBorder="1" applyAlignment="1" applyProtection="1">
      <alignment horizontal="right" vertical="center" shrinkToFit="1"/>
      <protection locked="0"/>
    </xf>
    <xf numFmtId="4" fontId="26" fillId="0" borderId="12" xfId="0" applyNumberFormat="1" applyFont="1" applyBorder="1" applyAlignment="1" applyProtection="1">
      <alignment horizontal="right" vertical="center" shrinkToFit="1"/>
      <protection locked="0"/>
    </xf>
    <xf numFmtId="0" fontId="27" fillId="0" borderId="33" xfId="0" applyFont="1" applyBorder="1" applyAlignment="1" applyProtection="1">
      <alignment horizontal="left" vertical="center"/>
      <protection locked="0"/>
    </xf>
    <xf numFmtId="0" fontId="27" fillId="0" borderId="34"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27" fillId="0" borderId="32"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178" fontId="47" fillId="0" borderId="35" xfId="0" applyNumberFormat="1" applyFont="1" applyBorder="1" applyAlignment="1" applyProtection="1">
      <alignment horizontal="center" vertical="center"/>
      <protection locked="0"/>
    </xf>
    <xf numFmtId="178" fontId="47" fillId="0" borderId="36" xfId="0" applyNumberFormat="1" applyFont="1" applyBorder="1" applyAlignment="1" applyProtection="1">
      <alignment horizontal="center" vertical="center"/>
      <protection locked="0"/>
    </xf>
    <xf numFmtId="178" fontId="47" fillId="0" borderId="37" xfId="0" applyNumberFormat="1" applyFont="1" applyBorder="1" applyAlignment="1" applyProtection="1">
      <alignment horizontal="center" vertical="center"/>
      <protection locked="0"/>
    </xf>
    <xf numFmtId="0" fontId="27" fillId="0" borderId="33" xfId="0" applyFont="1" applyBorder="1" applyAlignment="1" applyProtection="1">
      <alignment horizontal="left" vertical="center" wrapText="1"/>
      <protection locked="0"/>
    </xf>
    <xf numFmtId="0" fontId="27" fillId="0" borderId="34"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26" fillId="0" borderId="13" xfId="1" applyNumberFormat="1" applyFont="1" applyFill="1" applyBorder="1" applyAlignment="1" applyProtection="1">
      <alignment horizontal="center" vertical="center" wrapText="1"/>
      <protection locked="0"/>
    </xf>
    <xf numFmtId="0" fontId="26" fillId="0" borderId="15" xfId="1" applyNumberFormat="1" applyFont="1" applyFill="1" applyBorder="1" applyAlignment="1" applyProtection="1">
      <alignment horizontal="center" vertical="center" wrapText="1"/>
      <protection locked="0"/>
    </xf>
    <xf numFmtId="0" fontId="27" fillId="0" borderId="13" xfId="0" applyFont="1" applyBorder="1" applyAlignment="1" applyProtection="1">
      <alignment horizontal="left" shrinkToFit="1"/>
      <protection locked="0"/>
    </xf>
    <xf numFmtId="0" fontId="27" fillId="0" borderId="15" xfId="0" applyFont="1" applyBorder="1" applyAlignment="1" applyProtection="1">
      <alignment horizontal="left" shrinkToFit="1"/>
      <protection locked="0"/>
    </xf>
    <xf numFmtId="0" fontId="27" fillId="0" borderId="12" xfId="0" applyFont="1" applyBorder="1" applyAlignment="1" applyProtection="1">
      <alignment horizontal="left" shrinkToFit="1"/>
      <protection locked="0"/>
    </xf>
    <xf numFmtId="178" fontId="27" fillId="0" borderId="13" xfId="0" applyNumberFormat="1" applyFont="1" applyBorder="1" applyAlignment="1" applyProtection="1">
      <alignment horizontal="right" shrinkToFit="1"/>
      <protection locked="0"/>
    </xf>
    <xf numFmtId="178" fontId="27" fillId="0" borderId="15" xfId="0" applyNumberFormat="1" applyFont="1" applyBorder="1" applyAlignment="1" applyProtection="1">
      <alignment horizontal="right" shrinkToFit="1"/>
      <protection locked="0"/>
    </xf>
    <xf numFmtId="178" fontId="27" fillId="0" borderId="12" xfId="0" applyNumberFormat="1" applyFont="1" applyBorder="1" applyAlignment="1" applyProtection="1">
      <alignment horizontal="right" shrinkToFit="1"/>
      <protection locked="0"/>
    </xf>
    <xf numFmtId="181" fontId="27" fillId="0" borderId="13" xfId="0" applyNumberFormat="1" applyFont="1" applyBorder="1" applyAlignment="1" applyProtection="1">
      <alignment horizontal="center"/>
      <protection locked="0"/>
    </xf>
    <xf numFmtId="181" fontId="27" fillId="0" borderId="15" xfId="0" applyNumberFormat="1" applyFont="1" applyBorder="1" applyAlignment="1" applyProtection="1">
      <alignment horizontal="center"/>
      <protection locked="0"/>
    </xf>
    <xf numFmtId="181" fontId="27" fillId="0" borderId="34" xfId="0" applyNumberFormat="1" applyFont="1" applyBorder="1" applyAlignment="1" applyProtection="1">
      <alignment horizontal="center"/>
      <protection locked="0"/>
    </xf>
    <xf numFmtId="0" fontId="27" fillId="0" borderId="13" xfId="0" applyFont="1" applyBorder="1" applyAlignment="1" applyProtection="1">
      <alignment horizontal="center" shrinkToFit="1"/>
      <protection locked="0"/>
    </xf>
    <xf numFmtId="0" fontId="27" fillId="0" borderId="15" xfId="0" applyFont="1" applyBorder="1" applyAlignment="1" applyProtection="1">
      <alignment horizontal="center" shrinkToFit="1"/>
      <protection locked="0"/>
    </xf>
    <xf numFmtId="0" fontId="27" fillId="0" borderId="12" xfId="0" applyFont="1" applyBorder="1" applyAlignment="1" applyProtection="1">
      <alignment horizontal="center" shrinkToFit="1"/>
      <protection locked="0"/>
    </xf>
    <xf numFmtId="181" fontId="27" fillId="0" borderId="12" xfId="0" applyNumberFormat="1" applyFont="1" applyBorder="1" applyAlignment="1" applyProtection="1">
      <alignment horizontal="center"/>
      <protection locked="0"/>
    </xf>
    <xf numFmtId="0" fontId="27" fillId="0" borderId="16" xfId="0" applyFont="1" applyBorder="1" applyAlignment="1" applyProtection="1">
      <alignment horizontal="left" vertical="center" wrapText="1" shrinkToFit="1"/>
      <protection locked="0"/>
    </xf>
    <xf numFmtId="0" fontId="27" fillId="0" borderId="13" xfId="1" applyNumberFormat="1" applyFont="1" applyFill="1" applyBorder="1" applyAlignment="1" applyProtection="1">
      <alignment horizontal="center" vertical="center"/>
      <protection locked="0"/>
    </xf>
    <xf numFmtId="0" fontId="27" fillId="0" borderId="12" xfId="1" applyNumberFormat="1" applyFont="1" applyFill="1" applyBorder="1" applyAlignment="1" applyProtection="1">
      <alignment horizontal="center" vertical="center"/>
      <protection locked="0"/>
    </xf>
    <xf numFmtId="180" fontId="40" fillId="0" borderId="13" xfId="0" applyNumberFormat="1" applyFont="1" applyBorder="1" applyAlignment="1" applyProtection="1">
      <alignment horizontal="center" vertical="center" wrapText="1"/>
      <protection locked="0"/>
    </xf>
    <xf numFmtId="180" fontId="40" fillId="0" borderId="15" xfId="0" applyNumberFormat="1" applyFont="1" applyBorder="1" applyAlignment="1" applyProtection="1">
      <alignment horizontal="center" vertical="center" wrapText="1"/>
      <protection locked="0"/>
    </xf>
    <xf numFmtId="180" fontId="40" fillId="0" borderId="12" xfId="0" applyNumberFormat="1" applyFont="1" applyBorder="1" applyAlignment="1" applyProtection="1">
      <alignment horizontal="center" vertical="center" wrapText="1"/>
      <protection locked="0"/>
    </xf>
    <xf numFmtId="0" fontId="27" fillId="0" borderId="13"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26" fillId="26" borderId="13" xfId="1" applyNumberFormat="1" applyFont="1" applyFill="1" applyBorder="1" applyAlignment="1" applyProtection="1">
      <alignment horizontal="center" vertical="center" wrapText="1"/>
      <protection locked="0"/>
    </xf>
    <xf numFmtId="0" fontId="26" fillId="26" borderId="15" xfId="1" applyNumberFormat="1" applyFont="1" applyFill="1" applyBorder="1" applyAlignment="1" applyProtection="1">
      <alignment horizontal="center" vertical="center" wrapText="1"/>
      <protection locked="0"/>
    </xf>
    <xf numFmtId="0" fontId="26" fillId="26" borderId="12" xfId="1" applyNumberFormat="1" applyFont="1" applyFill="1" applyBorder="1" applyAlignment="1" applyProtection="1">
      <alignment horizontal="center" vertical="center" wrapText="1"/>
      <protection locked="0"/>
    </xf>
    <xf numFmtId="38" fontId="26" fillId="0" borderId="16" xfId="1" applyFont="1" applyFill="1" applyBorder="1" applyAlignment="1" applyProtection="1">
      <alignment horizontal="center" vertical="center" wrapText="1"/>
      <protection locked="0"/>
    </xf>
    <xf numFmtId="38" fontId="26" fillId="0" borderId="13" xfId="1" applyFont="1" applyBorder="1" applyAlignment="1" applyProtection="1">
      <alignment horizontal="right" vertical="center" wrapText="1"/>
      <protection locked="0"/>
    </xf>
    <xf numFmtId="38" fontId="26" fillId="0" borderId="15" xfId="1" applyFont="1" applyBorder="1" applyAlignment="1" applyProtection="1">
      <alignment horizontal="right" vertical="center" wrapText="1"/>
      <protection locked="0"/>
    </xf>
    <xf numFmtId="0" fontId="27" fillId="0" borderId="16" xfId="0" applyFont="1" applyBorder="1" applyAlignment="1" applyProtection="1">
      <alignment horizontal="center" vertical="center"/>
      <protection locked="0"/>
    </xf>
    <xf numFmtId="0" fontId="26" fillId="0" borderId="12" xfId="1" applyNumberFormat="1" applyFont="1" applyFill="1" applyBorder="1" applyAlignment="1" applyProtection="1">
      <alignment horizontal="center" vertical="center" wrapText="1"/>
      <protection locked="0"/>
    </xf>
    <xf numFmtId="0" fontId="26" fillId="0" borderId="15" xfId="0" applyFont="1" applyBorder="1" applyAlignment="1" applyProtection="1">
      <alignment horizontal="center" vertical="center" wrapText="1" shrinkToFit="1"/>
      <protection locked="0"/>
    </xf>
    <xf numFmtId="0" fontId="26" fillId="0" borderId="14"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shrinkToFit="1"/>
      <protection locked="0"/>
    </xf>
    <xf numFmtId="0" fontId="26" fillId="0" borderId="1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shrinkToFit="1"/>
      <protection locked="0"/>
    </xf>
    <xf numFmtId="38" fontId="26" fillId="32" borderId="16" xfId="1" applyFont="1" applyFill="1" applyBorder="1" applyAlignment="1" applyProtection="1">
      <alignment horizontal="center" vertical="center" wrapText="1"/>
      <protection locked="0"/>
    </xf>
    <xf numFmtId="0" fontId="26" fillId="26" borderId="16" xfId="0" applyFont="1" applyFill="1" applyBorder="1" applyAlignment="1">
      <alignment horizontal="center" vertical="center"/>
    </xf>
    <xf numFmtId="0" fontId="26" fillId="2" borderId="16" xfId="0" applyFont="1" applyFill="1" applyBorder="1" applyAlignment="1">
      <alignment horizontal="center" vertical="center" wrapText="1" shrinkToFit="1"/>
    </xf>
    <xf numFmtId="0" fontId="26" fillId="26" borderId="16" xfId="0" applyFont="1" applyFill="1" applyBorder="1" applyAlignment="1">
      <alignment horizontal="center" vertical="center" wrapText="1"/>
    </xf>
    <xf numFmtId="0" fontId="26" fillId="0" borderId="16" xfId="0" applyFont="1" applyBorder="1" applyAlignment="1" applyProtection="1">
      <alignment horizontal="center" vertical="center" wrapText="1" shrinkToFit="1"/>
      <protection locked="0"/>
    </xf>
    <xf numFmtId="0" fontId="26" fillId="2" borderId="13" xfId="0" applyFont="1" applyFill="1" applyBorder="1" applyAlignment="1">
      <alignment horizontal="center" vertical="center" wrapText="1" shrinkToFit="1"/>
    </xf>
    <xf numFmtId="0" fontId="26" fillId="26" borderId="16" xfId="0" applyFont="1" applyFill="1" applyBorder="1" applyAlignment="1">
      <alignment horizontal="center" vertical="center" wrapText="1" shrinkToFit="1"/>
    </xf>
    <xf numFmtId="0" fontId="49" fillId="0" borderId="0" xfId="0" applyFont="1" applyAlignment="1">
      <alignment horizontal="center" vertical="center" wrapText="1" shrinkToFit="1"/>
    </xf>
    <xf numFmtId="0" fontId="27" fillId="2" borderId="16" xfId="0" applyFont="1" applyFill="1" applyBorder="1" applyAlignment="1">
      <alignment horizontal="center" vertical="center" wrapText="1"/>
    </xf>
    <xf numFmtId="0" fontId="51" fillId="0" borderId="0" xfId="0" applyFont="1" applyAlignment="1">
      <alignment horizontal="center" vertical="center" wrapText="1" shrinkToFit="1"/>
    </xf>
  </cellXfs>
  <cellStyles count="62">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40% - アクセント 1 2" xfId="25"/>
    <cellStyle name="40% - アクセント 2 2" xfId="26"/>
    <cellStyle name="40% - アクセント 3 2" xfId="27"/>
    <cellStyle name="40% - アクセント 4 2" xfId="28"/>
    <cellStyle name="40% - アクセント 5 2" xfId="29"/>
    <cellStyle name="40% - アクセント 6 2" xfId="30"/>
    <cellStyle name="60% - アクセント 1 2" xfId="31"/>
    <cellStyle name="60% - アクセント 2 2" xfId="32"/>
    <cellStyle name="60% - アクセント 3 2" xfId="33"/>
    <cellStyle name="60% - アクセント 4 2" xfId="34"/>
    <cellStyle name="60% - アクセント 5 2" xfId="35"/>
    <cellStyle name="60% - アクセント 6 2" xfId="36"/>
    <cellStyle name="アクセント 1 2" xfId="37"/>
    <cellStyle name="アクセント 2 2" xfId="38"/>
    <cellStyle name="アクセント 3 2" xfId="39"/>
    <cellStyle name="アクセント 4 2" xfId="40"/>
    <cellStyle name="アクセント 5 2" xfId="41"/>
    <cellStyle name="アクセント 6 2" xfId="42"/>
    <cellStyle name="タイトル 2" xfId="43"/>
    <cellStyle name="チェック セル 2" xfId="44"/>
    <cellStyle name="どちらでもない 2" xfId="45"/>
    <cellStyle name="メモ 2" xfId="46"/>
    <cellStyle name="リンク セル 2" xfId="47"/>
    <cellStyle name="悪い 2" xfId="48"/>
    <cellStyle name="計算 2" xfId="49"/>
    <cellStyle name="警告文 2" xfId="50"/>
    <cellStyle name="桁区切り" xfId="1" builtinId="6"/>
    <cellStyle name="桁区切り 2" xfId="9"/>
    <cellStyle name="桁区切り 3" xfId="14"/>
    <cellStyle name="桁区切り 4" xfId="18"/>
    <cellStyle name="見出し 1 2" xfId="51"/>
    <cellStyle name="見出し 2 2" xfId="52"/>
    <cellStyle name="見出し 3 2" xfId="53"/>
    <cellStyle name="見出し 4 2" xfId="54"/>
    <cellStyle name="集計 2" xfId="55"/>
    <cellStyle name="出力 2" xfId="56"/>
    <cellStyle name="説明文 2" xfId="57"/>
    <cellStyle name="入力 2" xfId="58"/>
    <cellStyle name="標準" xfId="0" builtinId="0"/>
    <cellStyle name="標準 10" xfId="15"/>
    <cellStyle name="標準 11" xfId="17"/>
    <cellStyle name="標準 11 2" xfId="61"/>
    <cellStyle name="標準 17 2" xfId="10"/>
    <cellStyle name="標準 2" xfId="2"/>
    <cellStyle name="標準 2 2" xfId="3"/>
    <cellStyle name="標準 3" xfId="4"/>
    <cellStyle name="標準 3 2" xfId="11"/>
    <cellStyle name="標準 36" xfId="59"/>
    <cellStyle name="標準 4" xfId="5"/>
    <cellStyle name="標準 5" xfId="6"/>
    <cellStyle name="標準 6" xfId="7"/>
    <cellStyle name="標準 7" xfId="12"/>
    <cellStyle name="標準 7 2" xfId="13"/>
    <cellStyle name="標準 8" xfId="8"/>
    <cellStyle name="標準 9" xfId="16"/>
    <cellStyle name="良い 2" xfId="60"/>
  </cellStyles>
  <dxfs count="43">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1" tint="0.34998626667073579"/>
        </patternFill>
      </fill>
    </dxf>
    <dxf>
      <fill>
        <patternFill>
          <bgColor theme="1" tint="0.34998626667073579"/>
        </patternFill>
      </fill>
    </dxf>
    <dxf>
      <fill>
        <patternFill>
          <bgColor theme="0" tint="-0.24994659260841701"/>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2" tint="-0.24994659260841701"/>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s>
  <tableStyles count="0" defaultTableStyle="TableStyleMedium2" defaultPivotStyle="PivotStyleLight16"/>
  <colors>
    <mruColors>
      <color rgb="FFFDE9D9"/>
      <color rgb="FF0066FF"/>
      <color rgb="FFFF3399"/>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108858</xdr:colOff>
      <xdr:row>15</xdr:row>
      <xdr:rowOff>13608</xdr:rowOff>
    </xdr:from>
    <xdr:to>
      <xdr:col>31</xdr:col>
      <xdr:colOff>122465</xdr:colOff>
      <xdr:row>16</xdr:row>
      <xdr:rowOff>13608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57233" y="13608"/>
          <a:ext cx="2136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xdr:col>
      <xdr:colOff>38100</xdr:colOff>
      <xdr:row>72</xdr:row>
      <xdr:rowOff>38100</xdr:rowOff>
    </xdr:from>
    <xdr:to>
      <xdr:col>5</xdr:col>
      <xdr:colOff>228600</xdr:colOff>
      <xdr:row>75</xdr:row>
      <xdr:rowOff>238125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9524</xdr:colOff>
      <xdr:row>79</xdr:row>
      <xdr:rowOff>0</xdr:rowOff>
    </xdr:from>
    <xdr:to>
      <xdr:col>27</xdr:col>
      <xdr:colOff>47625</xdr:colOff>
      <xdr:row>83</xdr:row>
      <xdr:rowOff>66675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857624" y="12801600"/>
          <a:ext cx="1638301" cy="704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34</xdr:row>
      <xdr:rowOff>9525</xdr:rowOff>
    </xdr:from>
    <xdr:to>
      <xdr:col>31</xdr:col>
      <xdr:colOff>257175</xdr:colOff>
      <xdr:row>52</xdr:row>
      <xdr:rowOff>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525" y="5505450"/>
          <a:ext cx="6496050" cy="36766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609598</xdr:colOff>
      <xdr:row>25</xdr:row>
      <xdr:rowOff>38101</xdr:rowOff>
    </xdr:from>
    <xdr:to>
      <xdr:col>42</xdr:col>
      <xdr:colOff>419099</xdr:colOff>
      <xdr:row>45</xdr:row>
      <xdr:rowOff>171451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229598" y="3876676"/>
          <a:ext cx="6667501" cy="4038600"/>
        </a:xfrm>
        <a:prstGeom prst="wedgeRoundRectCallout">
          <a:avLst>
            <a:gd name="adj1" fmla="val -61942"/>
            <a:gd name="adj2" fmla="val 1974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青枠で囲っている欄は、</a:t>
          </a:r>
          <a:r>
            <a:rPr kumimoji="1" lang="en-US" altLang="ja-JP" sz="1100" b="1"/>
            <a:t>2023</a:t>
          </a:r>
          <a:r>
            <a:rPr kumimoji="1" lang="ja-JP" altLang="en-US" sz="1100" b="1"/>
            <a:t>年度に授業料の支給（追給を含む）・返納がある度に必ず更新し、</a:t>
          </a:r>
          <a:r>
            <a:rPr kumimoji="1" lang="en-US" altLang="ja-JP" sz="1100" b="1"/>
            <a:t>2023</a:t>
          </a:r>
          <a:r>
            <a:rPr kumimoji="1" lang="ja-JP" altLang="en-US" sz="1100" b="1"/>
            <a:t>年度内に支給された授業料及び返納した授業料について、各自で把握し、管理してください。</a:t>
          </a:r>
          <a:endParaRPr kumimoji="1" lang="en-US" altLang="ja-JP" sz="1100" b="1"/>
        </a:p>
        <a:p>
          <a:pPr algn="l"/>
          <a:endParaRPr kumimoji="1" lang="en-US" altLang="ja-JP" sz="1100"/>
        </a:p>
        <a:p>
          <a:pPr algn="l"/>
          <a:r>
            <a:rPr kumimoji="1" lang="en-US" altLang="ja-JP" sz="1100"/>
            <a:t>【2022-2023</a:t>
          </a:r>
          <a:r>
            <a:rPr kumimoji="1" lang="ja-JP" altLang="en-US" sz="1100"/>
            <a:t>学年（旧学年）</a:t>
          </a:r>
          <a:r>
            <a:rPr kumimoji="1" lang="en-US" altLang="ja-JP" sz="1100"/>
            <a:t>】</a:t>
          </a:r>
        </a:p>
        <a:p>
          <a:pPr algn="l"/>
          <a:r>
            <a:rPr kumimoji="1" lang="en-US" altLang="ja-JP" sz="1100"/>
            <a:t>2022</a:t>
          </a:r>
          <a:r>
            <a:rPr kumimoji="1" lang="ja-JP" altLang="en-US" sz="1100"/>
            <a:t>年度内（</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a:t>
          </a:r>
          <a:r>
            <a:rPr kumimoji="1" lang="ja-JP" altLang="en-US" sz="1100"/>
            <a:t>に始まる学年を指します。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2022</a:t>
          </a:r>
          <a:r>
            <a:rPr kumimoji="1" lang="ja-JP" altLang="en-US" sz="1100" u="sng">
              <a:solidFill>
                <a:srgbClr val="FF0000"/>
              </a:solidFill>
              <a:effectLst/>
              <a:latin typeface="+mn-lt"/>
              <a:ea typeface="+mn-ea"/>
              <a:cs typeface="+mn-cs"/>
            </a:rPr>
            <a:t>年度以前採用者で、</a:t>
          </a:r>
          <a:r>
            <a:rPr kumimoji="1" lang="en-US" altLang="ja-JP" sz="1100" u="sng">
              <a:solidFill>
                <a:srgbClr val="FF0000"/>
              </a:solidFill>
              <a:effectLst/>
              <a:latin typeface="+mn-lt"/>
              <a:ea typeface="+mn-ea"/>
              <a:cs typeface="+mn-cs"/>
            </a:rPr>
            <a:t>2023</a:t>
          </a:r>
          <a:r>
            <a:rPr kumimoji="1" lang="ja-JP" altLang="en-US" sz="1100" u="sng">
              <a:solidFill>
                <a:srgbClr val="FF0000"/>
              </a:solidFill>
              <a:effectLst/>
              <a:latin typeface="+mn-lt"/>
              <a:ea typeface="+mn-ea"/>
              <a:cs typeface="+mn-cs"/>
            </a:rPr>
            <a:t>年度内に</a:t>
          </a:r>
          <a:r>
            <a:rPr kumimoji="1" lang="en-US" altLang="ja-JP" sz="1100" u="sng">
              <a:solidFill>
                <a:srgbClr val="FF0000"/>
              </a:solidFill>
              <a:effectLst/>
              <a:latin typeface="+mn-lt"/>
              <a:ea typeface="+mn-ea"/>
              <a:cs typeface="+mn-cs"/>
            </a:rPr>
            <a:t>2022-2023</a:t>
          </a:r>
          <a:r>
            <a:rPr kumimoji="1" lang="ja-JP" altLang="en-US" sz="1100" u="sng">
              <a:solidFill>
                <a:srgbClr val="FF0000"/>
              </a:solidFill>
              <a:effectLst/>
              <a:latin typeface="+mn-lt"/>
              <a:ea typeface="+mn-ea"/>
              <a:cs typeface="+mn-cs"/>
            </a:rPr>
            <a:t>学年分の支給（追給を含む）や</a:t>
          </a:r>
          <a:r>
            <a:rPr kumimoji="1" lang="ja-JP" altLang="ja-JP" sz="1100" u="sng">
              <a:solidFill>
                <a:srgbClr val="FF0000"/>
              </a:solidFill>
              <a:effectLst/>
              <a:latin typeface="+mn-lt"/>
              <a:ea typeface="+mn-ea"/>
              <a:cs typeface="+mn-cs"/>
            </a:rPr>
            <a:t>返納が</a:t>
          </a:r>
          <a:r>
            <a:rPr kumimoji="1" lang="ja-JP" altLang="en-US" sz="1100" u="sng">
              <a:solidFill>
                <a:srgbClr val="FF0000"/>
              </a:solidFill>
              <a:effectLst/>
              <a:latin typeface="+mn-lt"/>
              <a:ea typeface="+mn-ea"/>
              <a:cs typeface="+mn-cs"/>
            </a:rPr>
            <a:t>ある</a:t>
          </a:r>
          <a:r>
            <a:rPr kumimoji="1" lang="ja-JP" altLang="ja-JP" sz="1100" u="sng">
              <a:solidFill>
                <a:srgbClr val="FF0000"/>
              </a:solidFill>
              <a:effectLst/>
              <a:latin typeface="+mn-lt"/>
              <a:ea typeface="+mn-ea"/>
              <a:cs typeface="+mn-cs"/>
            </a:rPr>
            <a:t>場合は</a:t>
          </a:r>
          <a:r>
            <a:rPr kumimoji="1" lang="ja-JP" altLang="en-US" sz="1100" u="sng">
              <a:solidFill>
                <a:srgbClr val="FF0000"/>
              </a:solidFill>
              <a:effectLst/>
              <a:latin typeface="+mn-lt"/>
              <a:ea typeface="+mn-ea"/>
              <a:cs typeface="+mn-cs"/>
            </a:rPr>
            <a:t>、必ず入力してください。</a:t>
          </a:r>
          <a:r>
            <a:rPr kumimoji="1" lang="en-US" altLang="ja-JP" sz="1100" u="sng">
              <a:solidFill>
                <a:srgbClr val="FF0000"/>
              </a:solidFill>
              <a:effectLst/>
              <a:latin typeface="+mn-lt"/>
              <a:ea typeface="+mn-ea"/>
              <a:cs typeface="+mn-cs"/>
            </a:rPr>
            <a:t>2023</a:t>
          </a:r>
          <a:r>
            <a:rPr kumimoji="1" lang="ja-JP" altLang="ja-JP" sz="1100" u="sng">
              <a:solidFill>
                <a:srgbClr val="FF0000"/>
              </a:solidFill>
              <a:effectLst/>
              <a:latin typeface="+mn-lt"/>
              <a:ea typeface="+mn-ea"/>
              <a:cs typeface="+mn-cs"/>
            </a:rPr>
            <a:t>年度内の支払可能額</a:t>
          </a:r>
          <a:r>
            <a:rPr kumimoji="1" lang="ja-JP" altLang="en-US" sz="1100" u="sng">
              <a:solidFill>
                <a:srgbClr val="FF0000"/>
              </a:solidFill>
              <a:effectLst/>
              <a:latin typeface="+mn-lt"/>
              <a:ea typeface="+mn-ea"/>
              <a:cs typeface="+mn-cs"/>
            </a:rPr>
            <a:t>の算出に使用します。</a:t>
          </a:r>
          <a:endParaRPr kumimoji="1" lang="en-US" altLang="ja-JP" sz="110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年４月以降に送金する継続通知に記載の</a:t>
          </a:r>
          <a:r>
            <a:rPr kumimoji="1" lang="en-US" altLang="ja-JP" sz="1100" u="none">
              <a:solidFill>
                <a:sysClr val="windowText" lastClr="000000"/>
              </a:solidFill>
              <a:effectLst/>
              <a:latin typeface="+mn-lt"/>
              <a:ea typeface="+mn-ea"/>
              <a:cs typeface="+mn-cs"/>
            </a:rPr>
            <a:t>2022-2023</a:t>
          </a:r>
          <a:r>
            <a:rPr kumimoji="1" lang="ja-JP" altLang="en-US" sz="1100" u="none">
              <a:solidFill>
                <a:sysClr val="windowText" lastClr="000000"/>
              </a:solidFill>
              <a:effectLst/>
              <a:latin typeface="+mn-lt"/>
              <a:ea typeface="+mn-ea"/>
              <a:cs typeface="+mn-cs"/>
            </a:rPr>
            <a:t>学年授業料の</a:t>
          </a: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年度支給額を、振込を確認後、必ず記入してください。</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※2023-2024</a:t>
          </a:r>
          <a:r>
            <a:rPr kumimoji="1" lang="ja-JP" altLang="en-US" sz="1100" u="none">
              <a:solidFill>
                <a:sysClr val="windowText" lastClr="000000"/>
              </a:solidFill>
              <a:effectLst/>
              <a:latin typeface="+mn-lt"/>
              <a:ea typeface="+mn-ea"/>
              <a:cs typeface="+mn-cs"/>
            </a:rPr>
            <a:t>学年（新学年）の</a:t>
          </a: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a:t>
          </a:r>
          <a:r>
            <a:rPr kumimoji="1" lang="ja-JP" altLang="ja-JP" sz="1100" u="none">
              <a:solidFill>
                <a:sysClr val="windowText" lastClr="000000"/>
              </a:solidFill>
              <a:effectLst/>
              <a:latin typeface="+mn-lt"/>
              <a:ea typeface="+mn-ea"/>
              <a:cs typeface="+mn-cs"/>
            </a:rPr>
            <a:t>度支給</a:t>
          </a:r>
          <a:r>
            <a:rPr kumimoji="1" lang="ja-JP" altLang="en-US" sz="1100" u="none">
              <a:solidFill>
                <a:sysClr val="windowText" lastClr="000000"/>
              </a:solidFill>
              <a:effectLst/>
              <a:latin typeface="+mn-lt"/>
              <a:ea typeface="+mn-ea"/>
              <a:cs typeface="+mn-cs"/>
            </a:rPr>
            <a:t>額</a:t>
          </a:r>
          <a:r>
            <a:rPr kumimoji="1" lang="ja-JP" altLang="ja-JP" sz="1100" u="none">
              <a:solidFill>
                <a:sysClr val="windowText" lastClr="000000"/>
              </a:solidFill>
              <a:effectLst/>
              <a:latin typeface="+mn-lt"/>
              <a:ea typeface="+mn-ea"/>
              <a:cs typeface="+mn-cs"/>
            </a:rPr>
            <a:t>と分けて入力</a:t>
          </a:r>
          <a:r>
            <a:rPr kumimoji="1" lang="ja-JP" altLang="en-US" sz="1100" u="none">
              <a:solidFill>
                <a:sysClr val="windowText" lastClr="000000"/>
              </a:solidFill>
              <a:effectLst/>
              <a:latin typeface="+mn-lt"/>
              <a:ea typeface="+mn-ea"/>
              <a:cs typeface="+mn-cs"/>
            </a:rPr>
            <a:t>してください</a:t>
          </a:r>
          <a:r>
            <a:rPr kumimoji="1" lang="ja-JP" altLang="ja-JP" sz="1100" u="none">
              <a:solidFill>
                <a:sysClr val="windowText" lastClr="000000"/>
              </a:solidFill>
              <a:effectLst/>
              <a:latin typeface="+mn-lt"/>
              <a:ea typeface="+mn-ea"/>
              <a:cs typeface="+mn-cs"/>
            </a:rPr>
            <a:t>。</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lt"/>
              <a:ea typeface="+mn-ea"/>
              <a:cs typeface="+mn-cs"/>
            </a:rPr>
            <a:t>※2022-2023</a:t>
          </a:r>
          <a:r>
            <a:rPr kumimoji="1" lang="ja-JP" altLang="en-US" sz="1100" u="sng">
              <a:solidFill>
                <a:sysClr val="windowText" lastClr="000000"/>
              </a:solidFill>
              <a:effectLst/>
              <a:latin typeface="+mn-lt"/>
              <a:ea typeface="+mn-ea"/>
              <a:cs typeface="+mn-cs"/>
            </a:rPr>
            <a:t>学年授業料の追給・返納が発生する場合の申請、及び納付報告は、</a:t>
          </a:r>
          <a:r>
            <a:rPr kumimoji="1" lang="en-US" altLang="ja-JP" sz="1100" u="sng">
              <a:solidFill>
                <a:sysClr val="windowText" lastClr="000000"/>
              </a:solidFill>
              <a:effectLst/>
              <a:latin typeface="+mn-lt"/>
              <a:ea typeface="+mn-ea"/>
              <a:cs typeface="+mn-cs"/>
            </a:rPr>
            <a:t>2022</a:t>
          </a:r>
          <a:r>
            <a:rPr kumimoji="1" lang="ja-JP" altLang="en-US" sz="1100" u="sng">
              <a:solidFill>
                <a:sysClr val="windowText" lastClr="000000"/>
              </a:solidFill>
              <a:effectLst/>
              <a:latin typeface="+mn-lt"/>
              <a:ea typeface="+mn-ea"/>
              <a:cs typeface="+mn-cs"/>
            </a:rPr>
            <a:t>年度の様式で行ってください。本様式では行わないでください。</a:t>
          </a:r>
          <a:endParaRPr lang="ja-JP" altLang="ja-JP" u="sng">
            <a:solidFill>
              <a:sysClr val="windowText" lastClr="000000"/>
            </a:solidFill>
            <a:effectLst/>
          </a:endParaRPr>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【2023-2024</a:t>
          </a:r>
          <a:r>
            <a:rPr kumimoji="1" lang="ja-JP" altLang="ja-JP" sz="1100">
              <a:solidFill>
                <a:schemeClr val="dk1"/>
              </a:solidFill>
              <a:effectLst/>
              <a:latin typeface="+mn-lt"/>
              <a:ea typeface="+mn-ea"/>
              <a:cs typeface="+mn-cs"/>
            </a:rPr>
            <a:t>学年（</a:t>
          </a:r>
          <a:r>
            <a:rPr kumimoji="1" lang="ja-JP" altLang="en-US" sz="1100">
              <a:solidFill>
                <a:schemeClr val="dk1"/>
              </a:solidFill>
              <a:effectLst/>
              <a:latin typeface="+mn-lt"/>
              <a:ea typeface="+mn-ea"/>
              <a:cs typeface="+mn-cs"/>
            </a:rPr>
            <a:t>新</a:t>
          </a:r>
          <a:r>
            <a:rPr kumimoji="1" lang="ja-JP" altLang="ja-JP" sz="1100">
              <a:solidFill>
                <a:schemeClr val="dk1"/>
              </a:solidFill>
              <a:effectLst/>
              <a:latin typeface="+mn-lt"/>
              <a:ea typeface="+mn-ea"/>
              <a:cs typeface="+mn-cs"/>
            </a:rPr>
            <a:t>学年）</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年度内（</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月）に始まる学年を指します。</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2023-2024</a:t>
          </a:r>
          <a:r>
            <a:rPr kumimoji="1" lang="ja-JP" altLang="ja-JP" sz="1100" u="sng">
              <a:solidFill>
                <a:srgbClr val="FF0000"/>
              </a:solidFill>
              <a:effectLst/>
              <a:latin typeface="+mn-lt"/>
              <a:ea typeface="+mn-ea"/>
              <a:cs typeface="+mn-cs"/>
            </a:rPr>
            <a:t>学年（新学年）</a:t>
          </a:r>
          <a:r>
            <a:rPr kumimoji="1" lang="ja-JP" altLang="en-US" sz="1100" u="sng">
              <a:solidFill>
                <a:srgbClr val="FF0000"/>
              </a:solidFill>
              <a:effectLst/>
              <a:latin typeface="+mn-lt"/>
              <a:ea typeface="+mn-ea"/>
              <a:cs typeface="+mn-cs"/>
            </a:rPr>
            <a:t>の支給（追給を含む）や返納はこの欄に入力してください。</a:t>
          </a:r>
          <a:r>
            <a:rPr kumimoji="1" lang="en-US" altLang="ja-JP" sz="1100" u="sng">
              <a:solidFill>
                <a:srgbClr val="FF0000"/>
              </a:solidFill>
              <a:effectLst/>
              <a:latin typeface="+mn-lt"/>
              <a:ea typeface="+mn-ea"/>
              <a:cs typeface="+mn-cs"/>
            </a:rPr>
            <a:t>2023</a:t>
          </a:r>
          <a:r>
            <a:rPr kumimoji="1" lang="ja-JP" altLang="ja-JP" sz="1100" u="sng">
              <a:solidFill>
                <a:srgbClr val="FF0000"/>
              </a:solidFill>
              <a:effectLst/>
              <a:latin typeface="+mn-lt"/>
              <a:ea typeface="+mn-ea"/>
              <a:cs typeface="+mn-cs"/>
            </a:rPr>
            <a:t>年度支援開始の場合</a:t>
          </a:r>
          <a:r>
            <a:rPr kumimoji="1" lang="ja-JP" altLang="en-US" sz="1100" u="sng">
              <a:solidFill>
                <a:srgbClr val="FF0000"/>
              </a:solidFill>
              <a:effectLst/>
              <a:latin typeface="+mn-lt"/>
              <a:ea typeface="+mn-ea"/>
              <a:cs typeface="+mn-cs"/>
            </a:rPr>
            <a:t>も</a:t>
          </a:r>
          <a:r>
            <a:rPr kumimoji="1" lang="ja-JP" altLang="ja-JP" sz="1100" u="sng">
              <a:solidFill>
                <a:srgbClr val="FF0000"/>
              </a:solidFill>
              <a:effectLst/>
              <a:latin typeface="+mn-lt"/>
              <a:ea typeface="+mn-ea"/>
              <a:cs typeface="+mn-cs"/>
            </a:rPr>
            <a:t>この欄に入力してください。</a:t>
          </a:r>
          <a:endParaRPr kumimoji="1" lang="en-US" altLang="ja-JP" sz="1100" u="sng">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rPr>
            <a:t>本記入例の場合、今回の申請が承認され授業料が振り込まれた後、</a:t>
          </a:r>
          <a:r>
            <a:rPr lang="en-US" altLang="ja-JP" u="none">
              <a:solidFill>
                <a:sysClr val="windowText" lastClr="000000"/>
              </a:solidFill>
              <a:effectLst/>
            </a:rPr>
            <a:t>1</a:t>
          </a:r>
          <a:r>
            <a:rPr lang="ja-JP" altLang="en-US" u="none">
              <a:solidFill>
                <a:sysClr val="windowText" lastClr="000000"/>
              </a:solidFill>
              <a:effectLst/>
            </a:rPr>
            <a:t>回目の欄を入力してください。</a:t>
          </a:r>
          <a:endParaRPr kumimoji="1" lang="en-US" altLang="ja-JP" sz="1100"/>
        </a:p>
      </xdr:txBody>
    </xdr:sp>
    <xdr:clientData/>
  </xdr:twoCellAnchor>
  <xdr:twoCellAnchor>
    <xdr:from>
      <xdr:col>32</xdr:col>
      <xdr:colOff>656359</xdr:colOff>
      <xdr:row>46</xdr:row>
      <xdr:rowOff>54428</xdr:rowOff>
    </xdr:from>
    <xdr:to>
      <xdr:col>42</xdr:col>
      <xdr:colOff>278946</xdr:colOff>
      <xdr:row>56</xdr:row>
      <xdr:rowOff>66675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8276359" y="7998278"/>
          <a:ext cx="6480587" cy="1964872"/>
        </a:xfrm>
        <a:prstGeom prst="wedgeRoundRectCallout">
          <a:avLst>
            <a:gd name="adj1" fmla="val -61952"/>
            <a:gd name="adj2" fmla="val -324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振込月</a:t>
          </a:r>
          <a:r>
            <a:rPr kumimoji="1" lang="en-US" altLang="ja-JP" sz="1100"/>
            <a:t>/</a:t>
          </a:r>
          <a:r>
            <a:rPr kumimoji="1" lang="ja-JP" altLang="en-US" sz="1100"/>
            <a:t>返納月</a:t>
          </a:r>
          <a:r>
            <a:rPr kumimoji="1" lang="en-US" altLang="ja-JP" sz="1100"/>
            <a:t>】</a:t>
          </a:r>
        </a:p>
        <a:p>
          <a:pPr algn="l"/>
          <a:r>
            <a:rPr kumimoji="1" lang="ja-JP" altLang="en-US" sz="1100"/>
            <a:t>大学取りまとめ応募の場合は、取りまとめ大学が派遣学生に授業料を振り込んだ月</a:t>
          </a:r>
          <a:r>
            <a:rPr kumimoji="1" lang="en-US" altLang="ja-JP" sz="1100"/>
            <a:t>/</a:t>
          </a:r>
          <a:r>
            <a:rPr kumimoji="1" lang="ja-JP" altLang="en-US" sz="1100"/>
            <a:t>派遣学生が取りまとめ大学に返納分の授業料を振り込んだ月を記載してください。</a:t>
          </a:r>
          <a:endParaRPr kumimoji="1" lang="en-US" altLang="ja-JP" sz="1100"/>
        </a:p>
        <a:p>
          <a:pPr algn="l"/>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支給申請年度</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プルダウンから選択してください。万が一、</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年度内に支給された</a:t>
          </a:r>
          <a:r>
            <a:rPr kumimoji="1" lang="en-US" altLang="ja-JP" sz="1100">
              <a:solidFill>
                <a:schemeClr val="dk1"/>
              </a:solidFill>
              <a:effectLst/>
              <a:latin typeface="+mn-lt"/>
              <a:ea typeface="+mn-ea"/>
              <a:cs typeface="+mn-cs"/>
            </a:rPr>
            <a:t>2022-2023</a:t>
          </a:r>
          <a:r>
            <a:rPr kumimoji="1" lang="ja-JP" altLang="ja-JP" sz="1100">
              <a:solidFill>
                <a:schemeClr val="dk1"/>
              </a:solidFill>
              <a:effectLst/>
              <a:latin typeface="+mn-lt"/>
              <a:ea typeface="+mn-ea"/>
              <a:cs typeface="+mn-cs"/>
            </a:rPr>
            <a:t>学年分の授業料の返納が</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年度に発生する場合は、「</a:t>
          </a:r>
          <a:r>
            <a:rPr kumimoji="1" lang="en-US" altLang="ja-JP" sz="1100">
              <a:solidFill>
                <a:schemeClr val="dk1"/>
              </a:solidFill>
              <a:effectLst/>
              <a:latin typeface="+mn-lt"/>
              <a:ea typeface="+mn-ea"/>
              <a:cs typeface="+mn-cs"/>
            </a:rPr>
            <a:t>2022-2023</a:t>
          </a:r>
          <a:r>
            <a:rPr kumimoji="1" lang="ja-JP" altLang="ja-JP" sz="1100">
              <a:solidFill>
                <a:schemeClr val="dk1"/>
              </a:solidFill>
              <a:effectLst/>
              <a:latin typeface="+mn-lt"/>
              <a:ea typeface="+mn-ea"/>
              <a:cs typeface="+mn-cs"/>
            </a:rPr>
            <a:t>学年（旧学年）」欄で「</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年度分」を選択してください。</a:t>
          </a:r>
          <a:endParaRPr lang="ja-JP" altLang="ja-JP">
            <a:effectLst/>
          </a:endParaRPr>
        </a:p>
      </xdr:txBody>
    </xdr:sp>
    <xdr:clientData/>
  </xdr:twoCellAnchor>
  <xdr:twoCellAnchor>
    <xdr:from>
      <xdr:col>32</xdr:col>
      <xdr:colOff>646835</xdr:colOff>
      <xdr:row>60</xdr:row>
      <xdr:rowOff>157599</xdr:rowOff>
    </xdr:from>
    <xdr:to>
      <xdr:col>40</xdr:col>
      <xdr:colOff>542924</xdr:colOff>
      <xdr:row>64</xdr:row>
      <xdr:rowOff>38100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266835" y="10854174"/>
          <a:ext cx="5382489" cy="766326"/>
        </a:xfrm>
        <a:prstGeom prst="wedgeRoundRectCallout">
          <a:avLst>
            <a:gd name="adj1" fmla="val -63450"/>
            <a:gd name="adj2" fmla="val 3154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2023-2024</a:t>
          </a:r>
          <a:r>
            <a:rPr kumimoji="1" lang="ja-JP" altLang="en-US" sz="1100"/>
            <a:t>学年で支援終了かどうかを、プルダウンから必ず選択してください。</a:t>
          </a:r>
          <a:endParaRPr kumimoji="1" lang="en-US" altLang="ja-JP" sz="1100"/>
        </a:p>
      </xdr:txBody>
    </xdr:sp>
    <xdr:clientData/>
  </xdr:twoCellAnchor>
  <xdr:twoCellAnchor>
    <xdr:from>
      <xdr:col>32</xdr:col>
      <xdr:colOff>456334</xdr:colOff>
      <xdr:row>76</xdr:row>
      <xdr:rowOff>95250</xdr:rowOff>
    </xdr:from>
    <xdr:to>
      <xdr:col>40</xdr:col>
      <xdr:colOff>381000</xdr:colOff>
      <xdr:row>81</xdr:row>
      <xdr:rowOff>28575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8076334" y="14744700"/>
          <a:ext cx="5411066" cy="933450"/>
        </a:xfrm>
        <a:prstGeom prst="wedgeRoundRectCallout">
          <a:avLst>
            <a:gd name="adj1" fmla="val -61777"/>
            <a:gd name="adj2" fmla="val 5913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425378</xdr:colOff>
      <xdr:row>81</xdr:row>
      <xdr:rowOff>161925</xdr:rowOff>
    </xdr:from>
    <xdr:to>
      <xdr:col>40</xdr:col>
      <xdr:colOff>419100</xdr:colOff>
      <xdr:row>94</xdr:row>
      <xdr:rowOff>47625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8045378" y="15811500"/>
          <a:ext cx="5480122" cy="2190750"/>
        </a:xfrm>
        <a:prstGeom prst="wedgeRoundRectCallout">
          <a:avLst>
            <a:gd name="adj1" fmla="val -62019"/>
            <a:gd name="adj2" fmla="val 733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「機構に申請する授業料の積算内訳」において、全ての学期等の授業料が「確定」でない場合は、概算申請となります。「①授業料概算申請」に</a:t>
          </a:r>
          <a:r>
            <a:rPr kumimoji="1" lang="en-US" altLang="ja-JP" sz="1100"/>
            <a:t>2023-2024</a:t>
          </a:r>
          <a:r>
            <a:rPr kumimoji="1" lang="ja-JP" altLang="en-US" sz="1100"/>
            <a:t>学年の授業料を入力し、申請してください。</a:t>
          </a:r>
          <a:endParaRPr kumimoji="1" lang="en-US" altLang="ja-JP" sz="1100"/>
        </a:p>
        <a:p>
          <a:pPr algn="l"/>
          <a:r>
            <a:rPr kumimoji="1" lang="ja-JP" altLang="en-US" sz="1100"/>
            <a:t>授業料が確定した後、②で確定申請をしてください。①で申請した額から変更がない場合も、必ず申請してください。</a:t>
          </a:r>
          <a:endParaRPr kumimoji="1" lang="en-US" altLang="ja-JP" sz="1100"/>
        </a:p>
        <a:p>
          <a:pPr algn="l"/>
          <a:endParaRPr kumimoji="1" lang="en-US" altLang="ja-JP" sz="1100"/>
        </a:p>
        <a:p>
          <a:pPr algn="l"/>
          <a:r>
            <a:rPr kumimoji="1" lang="ja-JP" altLang="en-US" sz="1100"/>
            <a:t>本記入例の場合、</a:t>
          </a:r>
          <a:r>
            <a:rPr kumimoji="1" lang="en-US" altLang="ja-JP" sz="1100"/>
            <a:t>2023-2024</a:t>
          </a:r>
          <a:r>
            <a:rPr kumimoji="1" lang="ja-JP" altLang="en-US" sz="1100"/>
            <a:t>学年のうち、</a:t>
          </a:r>
          <a:r>
            <a:rPr kumimoji="1" lang="en-US" altLang="ja-JP" sz="1100"/>
            <a:t>2024</a:t>
          </a:r>
          <a:r>
            <a:rPr kumimoji="1" lang="en-US" altLang="ja-JP" sz="1100" baseline="0"/>
            <a:t> </a:t>
          </a:r>
          <a:r>
            <a:rPr kumimoji="1" lang="en-US" altLang="ja-JP" sz="1100"/>
            <a:t>Spring</a:t>
          </a:r>
          <a:r>
            <a:rPr kumimoji="1" lang="ja-JP" altLang="en-US" sz="1100"/>
            <a:t>及び</a:t>
          </a:r>
          <a:r>
            <a:rPr kumimoji="1" lang="en-US" altLang="ja-JP" sz="1100"/>
            <a:t>2024  Summer</a:t>
          </a:r>
          <a:r>
            <a:rPr kumimoji="1" lang="ja-JP" altLang="en-US" sz="1100"/>
            <a:t>の授業料が未確定のため、概算申請になります。</a:t>
          </a:r>
          <a:endParaRPr kumimoji="1" lang="en-US" altLang="ja-JP" sz="1100"/>
        </a:p>
      </xdr:txBody>
    </xdr:sp>
    <xdr:clientData/>
  </xdr:twoCellAnchor>
  <xdr:twoCellAnchor>
    <xdr:from>
      <xdr:col>32</xdr:col>
      <xdr:colOff>465861</xdr:colOff>
      <xdr:row>95</xdr:row>
      <xdr:rowOff>100449</xdr:rowOff>
    </xdr:from>
    <xdr:to>
      <xdr:col>40</xdr:col>
      <xdr:colOff>476250</xdr:colOff>
      <xdr:row>102</xdr:row>
      <xdr:rowOff>28575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8085861" y="18236049"/>
          <a:ext cx="5496789" cy="1147326"/>
        </a:xfrm>
        <a:prstGeom prst="wedgeRoundRectCallout">
          <a:avLst>
            <a:gd name="adj1" fmla="val -61294"/>
            <a:gd name="adj2" fmla="val -540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「機構に申請する授業料の積算内訳」において、全ての学期等の授業料が「確定」の場合は、確定申請となります。「①授業料概算申請」ではなく、「②授業料確定申請」に</a:t>
          </a:r>
          <a:r>
            <a:rPr kumimoji="1" lang="en-US" altLang="ja-JP" sz="1100"/>
            <a:t>2023-2024</a:t>
          </a:r>
          <a:r>
            <a:rPr kumimoji="1" lang="ja-JP" altLang="en-US" sz="1100"/>
            <a:t>学年の授業料を入力し、申請してください。</a:t>
          </a:r>
          <a:endParaRPr kumimoji="1" lang="en-US" altLang="ja-JP" sz="1100"/>
        </a:p>
      </xdr:txBody>
    </xdr:sp>
    <xdr:clientData/>
  </xdr:twoCellAnchor>
  <xdr:twoCellAnchor>
    <xdr:from>
      <xdr:col>32</xdr:col>
      <xdr:colOff>533400</xdr:colOff>
      <xdr:row>70</xdr:row>
      <xdr:rowOff>19050</xdr:rowOff>
    </xdr:from>
    <xdr:to>
      <xdr:col>40</xdr:col>
      <xdr:colOff>371475</xdr:colOff>
      <xdr:row>74</xdr:row>
      <xdr:rowOff>9524</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8153400" y="13154025"/>
          <a:ext cx="5324475" cy="819149"/>
        </a:xfrm>
        <a:prstGeom prst="wedgeRoundRectCallout">
          <a:avLst>
            <a:gd name="adj1" fmla="val -63859"/>
            <a:gd name="adj2" fmla="val 2558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授業料の免除または減額が無い場合は、「免除等無し」を選択してください。</a:t>
          </a:r>
          <a:endParaRPr kumimoji="1" lang="en-US" altLang="ja-JP" sz="1100"/>
        </a:p>
        <a:p>
          <a:pPr algn="l"/>
          <a:r>
            <a:rPr kumimoji="1" lang="ja-JP" altLang="en-US" sz="1100"/>
            <a:t>ある場合は、詳細を記入してください。</a:t>
          </a:r>
          <a:endParaRPr kumimoji="1" lang="en-US" altLang="ja-JP" sz="1100"/>
        </a:p>
      </xdr:txBody>
    </xdr:sp>
    <xdr:clientData/>
  </xdr:twoCellAnchor>
  <xdr:twoCellAnchor>
    <xdr:from>
      <xdr:col>32</xdr:col>
      <xdr:colOff>266699</xdr:colOff>
      <xdr:row>111</xdr:row>
      <xdr:rowOff>76200</xdr:rowOff>
    </xdr:from>
    <xdr:to>
      <xdr:col>39</xdr:col>
      <xdr:colOff>161924</xdr:colOff>
      <xdr:row>115</xdr:row>
      <xdr:rowOff>152401</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886699" y="21069300"/>
          <a:ext cx="4695825" cy="962026"/>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本記入例の場合、</a:t>
          </a:r>
          <a:r>
            <a:rPr kumimoji="1" lang="en-US" altLang="ja-JP" sz="1100"/>
            <a:t>2023-2024</a:t>
          </a:r>
          <a:r>
            <a:rPr kumimoji="1" lang="ja-JP" altLang="en-US" sz="1100"/>
            <a:t>学年授業料の</a:t>
          </a:r>
          <a:r>
            <a:rPr kumimoji="1" lang="en-US" altLang="ja-JP" sz="1100"/>
            <a:t>2023</a:t>
          </a:r>
          <a:r>
            <a:rPr kumimoji="1" lang="ja-JP" altLang="en-US" sz="1100"/>
            <a:t>年度支給額は</a:t>
          </a:r>
          <a:r>
            <a:rPr kumimoji="1" lang="en-US" altLang="ja-JP" sz="1100"/>
            <a:t>1,426,250</a:t>
          </a:r>
          <a:r>
            <a:rPr kumimoji="1" lang="ja-JP" altLang="en-US" sz="1100"/>
            <a:t>円になります。</a:t>
          </a:r>
          <a:endParaRPr kumimoji="1" lang="en-US" altLang="ja-JP" sz="1100"/>
        </a:p>
      </xdr:txBody>
    </xdr:sp>
    <xdr:clientData/>
  </xdr:twoCellAnchor>
  <xdr:twoCellAnchor>
    <xdr:from>
      <xdr:col>14</xdr:col>
      <xdr:colOff>238125</xdr:colOff>
      <xdr:row>63</xdr:row>
      <xdr:rowOff>0</xdr:rowOff>
    </xdr:from>
    <xdr:to>
      <xdr:col>18</xdr:col>
      <xdr:colOff>19050</xdr:colOff>
      <xdr:row>64</xdr:row>
      <xdr:rowOff>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038475" y="10163175"/>
          <a:ext cx="628650" cy="323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666749</xdr:colOff>
      <xdr:row>65</xdr:row>
      <xdr:rowOff>117118</xdr:rowOff>
    </xdr:from>
    <xdr:to>
      <xdr:col>40</xdr:col>
      <xdr:colOff>466724</xdr:colOff>
      <xdr:row>69</xdr:row>
      <xdr:rowOff>114300</xdr:rowOff>
    </xdr:to>
    <xdr:sp macro="" textlink="">
      <xdr:nvSpPr>
        <xdr:cNvPr id="18" name="角丸四角形吹き出し 12">
          <a:extLst>
            <a:ext uri="{FF2B5EF4-FFF2-40B4-BE49-F238E27FC236}">
              <a16:creationId xmlns:a16="http://schemas.microsoft.com/office/drawing/2014/main" id="{00000000-0008-0000-0100-000012000000}"/>
            </a:ext>
          </a:extLst>
        </xdr:cNvPr>
        <xdr:cNvSpPr/>
      </xdr:nvSpPr>
      <xdr:spPr>
        <a:xfrm>
          <a:off x="8286749" y="11880493"/>
          <a:ext cx="5286375" cy="1035407"/>
        </a:xfrm>
        <a:prstGeom prst="wedgeRoundRectCallout">
          <a:avLst>
            <a:gd name="adj1" fmla="val -68884"/>
            <a:gd name="adj2" fmla="val 4997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【2024</a:t>
          </a:r>
          <a:r>
            <a:rPr kumimoji="1" lang="ja-JP" altLang="en-US" sz="1100"/>
            <a:t>年度円換算率</a:t>
          </a:r>
          <a:r>
            <a:rPr kumimoji="1" lang="en-US" altLang="ja-JP" sz="1100"/>
            <a:t>】</a:t>
          </a:r>
        </a:p>
        <a:p>
          <a:pPr algn="l"/>
          <a:r>
            <a:rPr kumimoji="1" lang="ja-JP" altLang="en-US" sz="1100"/>
            <a:t>機構が</a:t>
          </a:r>
          <a:r>
            <a:rPr kumimoji="1" lang="en-US" altLang="ja-JP" sz="1100"/>
            <a:t>2024</a:t>
          </a:r>
          <a:r>
            <a:rPr kumimoji="1" lang="ja-JP" altLang="en-US" sz="1100"/>
            <a:t>年度円換算率を通知後、各自で入力してください。</a:t>
          </a:r>
          <a:r>
            <a:rPr kumimoji="1" lang="en-US" altLang="ja-JP" sz="1100"/>
            <a:t>2024</a:t>
          </a:r>
          <a:r>
            <a:rPr kumimoji="1" lang="ja-JP" altLang="en-US" sz="1100"/>
            <a:t>年度の円換算率については、</a:t>
          </a:r>
          <a:r>
            <a:rPr kumimoji="1" lang="en-US" altLang="ja-JP" sz="1100"/>
            <a:t>2023</a:t>
          </a:r>
          <a:r>
            <a:rPr kumimoji="1" lang="ja-JP" altLang="en-US" sz="1100"/>
            <a:t>年度末に別途通知します。</a:t>
          </a:r>
          <a:endParaRPr kumimoji="1" lang="en-US" altLang="ja-JP" sz="1100"/>
        </a:p>
      </xdr:txBody>
    </xdr:sp>
    <xdr:clientData/>
  </xdr:twoCellAnchor>
  <xdr:twoCellAnchor>
    <xdr:from>
      <xdr:col>32</xdr:col>
      <xdr:colOff>589685</xdr:colOff>
      <xdr:row>56</xdr:row>
      <xdr:rowOff>168729</xdr:rowOff>
    </xdr:from>
    <xdr:to>
      <xdr:col>40</xdr:col>
      <xdr:colOff>495301</xdr:colOff>
      <xdr:row>60</xdr:row>
      <xdr:rowOff>95251</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209685" y="10065204"/>
          <a:ext cx="5392016" cy="726622"/>
        </a:xfrm>
        <a:prstGeom prst="wedgeRoundRectCallout">
          <a:avLst>
            <a:gd name="adj1" fmla="val -62603"/>
            <a:gd name="adj2" fmla="val -240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2023-2024</a:t>
          </a:r>
          <a:r>
            <a:rPr kumimoji="1" lang="ja-JP" altLang="en-US" sz="1100"/>
            <a:t>学年授業料の</a:t>
          </a:r>
          <a:r>
            <a:rPr kumimoji="1" lang="en-US" altLang="ja-JP" sz="1100"/>
            <a:t>2024</a:t>
          </a:r>
          <a:r>
            <a:rPr kumimoji="1" lang="ja-JP" altLang="en-US" sz="1100"/>
            <a:t>年度支給額について、</a:t>
          </a:r>
          <a:r>
            <a:rPr kumimoji="1" lang="en-US" altLang="ja-JP" sz="1100"/>
            <a:t>2024</a:t>
          </a:r>
          <a:r>
            <a:rPr kumimoji="1" lang="ja-JP" altLang="en-US" sz="1100"/>
            <a:t>年度に記入してください。</a:t>
          </a:r>
          <a:endParaRPr kumimoji="1" lang="en-US" altLang="ja-JP" sz="1100"/>
        </a:p>
        <a:p>
          <a:pPr algn="l"/>
          <a:r>
            <a:rPr kumimoji="1" lang="en-US" altLang="ja-JP" sz="1100"/>
            <a:t>※2023</a:t>
          </a:r>
          <a:r>
            <a:rPr kumimoji="1" lang="ja-JP" altLang="en-US" sz="1100"/>
            <a:t>年度中はこの欄は使用しません。</a:t>
          </a:r>
          <a:endParaRPr kumimoji="1" lang="en-US" altLang="ja-JP" sz="1100"/>
        </a:p>
      </xdr:txBody>
    </xdr:sp>
    <xdr:clientData/>
  </xdr:twoCellAnchor>
  <xdr:twoCellAnchor>
    <xdr:from>
      <xdr:col>27</xdr:col>
      <xdr:colOff>219075</xdr:colOff>
      <xdr:row>69</xdr:row>
      <xdr:rowOff>0</xdr:rowOff>
    </xdr:from>
    <xdr:to>
      <xdr:col>31</xdr:col>
      <xdr:colOff>28575</xdr:colOff>
      <xdr:row>70</xdr:row>
      <xdr:rowOff>38100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107952</xdr:colOff>
      <xdr:row>14</xdr:row>
      <xdr:rowOff>80693</xdr:rowOff>
    </xdr:from>
    <xdr:to>
      <xdr:col>3</xdr:col>
      <xdr:colOff>218513</xdr:colOff>
      <xdr:row>16</xdr:row>
      <xdr:rowOff>81295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07952" y="2233343"/>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108858</xdr:colOff>
      <xdr:row>18</xdr:row>
      <xdr:rowOff>13608</xdr:rowOff>
    </xdr:from>
    <xdr:to>
      <xdr:col>31</xdr:col>
      <xdr:colOff>122465</xdr:colOff>
      <xdr:row>19</xdr:row>
      <xdr:rowOff>13608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52608" y="23281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19</xdr:col>
      <xdr:colOff>9524</xdr:colOff>
      <xdr:row>82</xdr:row>
      <xdr:rowOff>0</xdr:rowOff>
    </xdr:from>
    <xdr:to>
      <xdr:col>27</xdr:col>
      <xdr:colOff>47625</xdr:colOff>
      <xdr:row>86</xdr:row>
      <xdr:rowOff>66675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533899" y="15287625"/>
          <a:ext cx="1943101" cy="7905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37</xdr:row>
      <xdr:rowOff>9525</xdr:rowOff>
    </xdr:from>
    <xdr:to>
      <xdr:col>31</xdr:col>
      <xdr:colOff>257175</xdr:colOff>
      <xdr:row>55</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525" y="5505450"/>
          <a:ext cx="7610475" cy="36385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609598</xdr:colOff>
      <xdr:row>28</xdr:row>
      <xdr:rowOff>38101</xdr:rowOff>
    </xdr:from>
    <xdr:to>
      <xdr:col>42</xdr:col>
      <xdr:colOff>419099</xdr:colOff>
      <xdr:row>48</xdr:row>
      <xdr:rowOff>171451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8229598" y="3876676"/>
          <a:ext cx="6667501" cy="4038600"/>
        </a:xfrm>
        <a:prstGeom prst="wedgeRoundRectCallout">
          <a:avLst>
            <a:gd name="adj1" fmla="val -61942"/>
            <a:gd name="adj2" fmla="val 1974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青枠で囲っている欄は、</a:t>
          </a:r>
          <a:r>
            <a:rPr kumimoji="1" lang="en-US" altLang="ja-JP" sz="1100" b="1"/>
            <a:t>2023</a:t>
          </a:r>
          <a:r>
            <a:rPr kumimoji="1" lang="ja-JP" altLang="en-US" sz="1100" b="1"/>
            <a:t>年度に授業料の支給（追給を含む）・返納がある度に必ず更新し、</a:t>
          </a:r>
          <a:r>
            <a:rPr kumimoji="1" lang="en-US" altLang="ja-JP" sz="1100" b="1"/>
            <a:t>2023</a:t>
          </a:r>
          <a:r>
            <a:rPr kumimoji="1" lang="ja-JP" altLang="en-US" sz="1100" b="1"/>
            <a:t>年度内に支給された授業料及び返納した授業料について、各自で把握し、管理してください。</a:t>
          </a:r>
          <a:endParaRPr kumimoji="1" lang="en-US" altLang="ja-JP" sz="1100" b="1"/>
        </a:p>
        <a:p>
          <a:pPr algn="l"/>
          <a:endParaRPr kumimoji="1" lang="en-US" altLang="ja-JP" sz="1100"/>
        </a:p>
        <a:p>
          <a:pPr algn="l"/>
          <a:r>
            <a:rPr kumimoji="1" lang="en-US" altLang="ja-JP" sz="1100"/>
            <a:t>【2022-2023</a:t>
          </a:r>
          <a:r>
            <a:rPr kumimoji="1" lang="ja-JP" altLang="en-US" sz="1100"/>
            <a:t>学年（旧学年）</a:t>
          </a:r>
          <a:r>
            <a:rPr kumimoji="1" lang="en-US" altLang="ja-JP" sz="1100"/>
            <a:t>】</a:t>
          </a:r>
        </a:p>
        <a:p>
          <a:pPr algn="l"/>
          <a:r>
            <a:rPr kumimoji="1" lang="en-US" altLang="ja-JP" sz="1100"/>
            <a:t>2022</a:t>
          </a:r>
          <a:r>
            <a:rPr kumimoji="1" lang="ja-JP" altLang="en-US" sz="1100"/>
            <a:t>年度内（</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a:t>
          </a:r>
          <a:r>
            <a:rPr kumimoji="1" lang="ja-JP" altLang="en-US" sz="1100"/>
            <a:t>に始まる学年を指します。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2022</a:t>
          </a:r>
          <a:r>
            <a:rPr kumimoji="1" lang="ja-JP" altLang="en-US" sz="1100" u="sng">
              <a:solidFill>
                <a:srgbClr val="FF0000"/>
              </a:solidFill>
              <a:effectLst/>
              <a:latin typeface="+mn-lt"/>
              <a:ea typeface="+mn-ea"/>
              <a:cs typeface="+mn-cs"/>
            </a:rPr>
            <a:t>年度以前採用者で、</a:t>
          </a:r>
          <a:r>
            <a:rPr kumimoji="1" lang="en-US" altLang="ja-JP" sz="1100" u="sng">
              <a:solidFill>
                <a:srgbClr val="FF0000"/>
              </a:solidFill>
              <a:effectLst/>
              <a:latin typeface="+mn-lt"/>
              <a:ea typeface="+mn-ea"/>
              <a:cs typeface="+mn-cs"/>
            </a:rPr>
            <a:t>2023</a:t>
          </a:r>
          <a:r>
            <a:rPr kumimoji="1" lang="ja-JP" altLang="en-US" sz="1100" u="sng">
              <a:solidFill>
                <a:srgbClr val="FF0000"/>
              </a:solidFill>
              <a:effectLst/>
              <a:latin typeface="+mn-lt"/>
              <a:ea typeface="+mn-ea"/>
              <a:cs typeface="+mn-cs"/>
            </a:rPr>
            <a:t>年度内に</a:t>
          </a:r>
          <a:r>
            <a:rPr kumimoji="1" lang="en-US" altLang="ja-JP" sz="1100" u="sng">
              <a:solidFill>
                <a:srgbClr val="FF0000"/>
              </a:solidFill>
              <a:effectLst/>
              <a:latin typeface="+mn-lt"/>
              <a:ea typeface="+mn-ea"/>
              <a:cs typeface="+mn-cs"/>
            </a:rPr>
            <a:t>2022-2023</a:t>
          </a:r>
          <a:r>
            <a:rPr kumimoji="1" lang="ja-JP" altLang="en-US" sz="1100" u="sng">
              <a:solidFill>
                <a:srgbClr val="FF0000"/>
              </a:solidFill>
              <a:effectLst/>
              <a:latin typeface="+mn-lt"/>
              <a:ea typeface="+mn-ea"/>
              <a:cs typeface="+mn-cs"/>
            </a:rPr>
            <a:t>学年分の支給（追給を含む）や</a:t>
          </a:r>
          <a:r>
            <a:rPr kumimoji="1" lang="ja-JP" altLang="ja-JP" sz="1100" u="sng">
              <a:solidFill>
                <a:srgbClr val="FF0000"/>
              </a:solidFill>
              <a:effectLst/>
              <a:latin typeface="+mn-lt"/>
              <a:ea typeface="+mn-ea"/>
              <a:cs typeface="+mn-cs"/>
            </a:rPr>
            <a:t>返納が</a:t>
          </a:r>
          <a:r>
            <a:rPr kumimoji="1" lang="ja-JP" altLang="en-US" sz="1100" u="sng">
              <a:solidFill>
                <a:srgbClr val="FF0000"/>
              </a:solidFill>
              <a:effectLst/>
              <a:latin typeface="+mn-lt"/>
              <a:ea typeface="+mn-ea"/>
              <a:cs typeface="+mn-cs"/>
            </a:rPr>
            <a:t>ある</a:t>
          </a:r>
          <a:r>
            <a:rPr kumimoji="1" lang="ja-JP" altLang="ja-JP" sz="1100" u="sng">
              <a:solidFill>
                <a:srgbClr val="FF0000"/>
              </a:solidFill>
              <a:effectLst/>
              <a:latin typeface="+mn-lt"/>
              <a:ea typeface="+mn-ea"/>
              <a:cs typeface="+mn-cs"/>
            </a:rPr>
            <a:t>場合は</a:t>
          </a:r>
          <a:r>
            <a:rPr kumimoji="1" lang="ja-JP" altLang="en-US" sz="1100" u="sng">
              <a:solidFill>
                <a:srgbClr val="FF0000"/>
              </a:solidFill>
              <a:effectLst/>
              <a:latin typeface="+mn-lt"/>
              <a:ea typeface="+mn-ea"/>
              <a:cs typeface="+mn-cs"/>
            </a:rPr>
            <a:t>、必ず入力してください。</a:t>
          </a:r>
          <a:r>
            <a:rPr kumimoji="1" lang="en-US" altLang="ja-JP" sz="1100" u="sng">
              <a:solidFill>
                <a:srgbClr val="FF0000"/>
              </a:solidFill>
              <a:effectLst/>
              <a:latin typeface="+mn-lt"/>
              <a:ea typeface="+mn-ea"/>
              <a:cs typeface="+mn-cs"/>
            </a:rPr>
            <a:t>2023</a:t>
          </a:r>
          <a:r>
            <a:rPr kumimoji="1" lang="ja-JP" altLang="ja-JP" sz="1100" u="sng">
              <a:solidFill>
                <a:srgbClr val="FF0000"/>
              </a:solidFill>
              <a:effectLst/>
              <a:latin typeface="+mn-lt"/>
              <a:ea typeface="+mn-ea"/>
              <a:cs typeface="+mn-cs"/>
            </a:rPr>
            <a:t>年度内の支払可能額</a:t>
          </a:r>
          <a:r>
            <a:rPr kumimoji="1" lang="ja-JP" altLang="en-US" sz="1100" u="sng">
              <a:solidFill>
                <a:srgbClr val="FF0000"/>
              </a:solidFill>
              <a:effectLst/>
              <a:latin typeface="+mn-lt"/>
              <a:ea typeface="+mn-ea"/>
              <a:cs typeface="+mn-cs"/>
            </a:rPr>
            <a:t>の算出に使用します。</a:t>
          </a:r>
          <a:endParaRPr kumimoji="1" lang="en-US" altLang="ja-JP" sz="110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年４月以降に送金する継続通知に記載の</a:t>
          </a:r>
          <a:r>
            <a:rPr kumimoji="1" lang="en-US" altLang="ja-JP" sz="1100" u="none">
              <a:solidFill>
                <a:sysClr val="windowText" lastClr="000000"/>
              </a:solidFill>
              <a:effectLst/>
              <a:latin typeface="+mn-lt"/>
              <a:ea typeface="+mn-ea"/>
              <a:cs typeface="+mn-cs"/>
            </a:rPr>
            <a:t>2022-2023</a:t>
          </a:r>
          <a:r>
            <a:rPr kumimoji="1" lang="ja-JP" altLang="en-US" sz="1100" u="none">
              <a:solidFill>
                <a:sysClr val="windowText" lastClr="000000"/>
              </a:solidFill>
              <a:effectLst/>
              <a:latin typeface="+mn-lt"/>
              <a:ea typeface="+mn-ea"/>
              <a:cs typeface="+mn-cs"/>
            </a:rPr>
            <a:t>学年授業料の</a:t>
          </a: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年度支給額を、振込を確認後、必ず記入してください。</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※2023-2024</a:t>
          </a:r>
          <a:r>
            <a:rPr kumimoji="1" lang="ja-JP" altLang="en-US" sz="1100" u="none">
              <a:solidFill>
                <a:sysClr val="windowText" lastClr="000000"/>
              </a:solidFill>
              <a:effectLst/>
              <a:latin typeface="+mn-lt"/>
              <a:ea typeface="+mn-ea"/>
              <a:cs typeface="+mn-cs"/>
            </a:rPr>
            <a:t>学年（新学年）の</a:t>
          </a:r>
          <a:r>
            <a:rPr kumimoji="1" lang="en-US" altLang="ja-JP" sz="1100" u="none">
              <a:solidFill>
                <a:sysClr val="windowText" lastClr="000000"/>
              </a:solidFill>
              <a:effectLst/>
              <a:latin typeface="+mn-lt"/>
              <a:ea typeface="+mn-ea"/>
              <a:cs typeface="+mn-cs"/>
            </a:rPr>
            <a:t>2023</a:t>
          </a:r>
          <a:r>
            <a:rPr kumimoji="1" lang="ja-JP" altLang="en-US" sz="1100" u="none">
              <a:solidFill>
                <a:sysClr val="windowText" lastClr="000000"/>
              </a:solidFill>
              <a:effectLst/>
              <a:latin typeface="+mn-lt"/>
              <a:ea typeface="+mn-ea"/>
              <a:cs typeface="+mn-cs"/>
            </a:rPr>
            <a:t>年</a:t>
          </a:r>
          <a:r>
            <a:rPr kumimoji="1" lang="ja-JP" altLang="ja-JP" sz="1100" u="none">
              <a:solidFill>
                <a:sysClr val="windowText" lastClr="000000"/>
              </a:solidFill>
              <a:effectLst/>
              <a:latin typeface="+mn-lt"/>
              <a:ea typeface="+mn-ea"/>
              <a:cs typeface="+mn-cs"/>
            </a:rPr>
            <a:t>度支給</a:t>
          </a:r>
          <a:r>
            <a:rPr kumimoji="1" lang="ja-JP" altLang="en-US" sz="1100" u="none">
              <a:solidFill>
                <a:sysClr val="windowText" lastClr="000000"/>
              </a:solidFill>
              <a:effectLst/>
              <a:latin typeface="+mn-lt"/>
              <a:ea typeface="+mn-ea"/>
              <a:cs typeface="+mn-cs"/>
            </a:rPr>
            <a:t>額</a:t>
          </a:r>
          <a:r>
            <a:rPr kumimoji="1" lang="ja-JP" altLang="ja-JP" sz="1100" u="none">
              <a:solidFill>
                <a:sysClr val="windowText" lastClr="000000"/>
              </a:solidFill>
              <a:effectLst/>
              <a:latin typeface="+mn-lt"/>
              <a:ea typeface="+mn-ea"/>
              <a:cs typeface="+mn-cs"/>
            </a:rPr>
            <a:t>と分けて入力</a:t>
          </a:r>
          <a:r>
            <a:rPr kumimoji="1" lang="ja-JP" altLang="en-US" sz="1100" u="none">
              <a:solidFill>
                <a:sysClr val="windowText" lastClr="000000"/>
              </a:solidFill>
              <a:effectLst/>
              <a:latin typeface="+mn-lt"/>
              <a:ea typeface="+mn-ea"/>
              <a:cs typeface="+mn-cs"/>
            </a:rPr>
            <a:t>してください</a:t>
          </a:r>
          <a:r>
            <a:rPr kumimoji="1" lang="ja-JP" altLang="ja-JP" sz="1100" u="none">
              <a:solidFill>
                <a:sysClr val="windowText" lastClr="000000"/>
              </a:solidFill>
              <a:effectLst/>
              <a:latin typeface="+mn-lt"/>
              <a:ea typeface="+mn-ea"/>
              <a:cs typeface="+mn-cs"/>
            </a:rPr>
            <a:t>。</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lt"/>
              <a:ea typeface="+mn-ea"/>
              <a:cs typeface="+mn-cs"/>
            </a:rPr>
            <a:t>※2022-2023</a:t>
          </a:r>
          <a:r>
            <a:rPr kumimoji="1" lang="ja-JP" altLang="en-US" sz="1100" u="sng">
              <a:solidFill>
                <a:sysClr val="windowText" lastClr="000000"/>
              </a:solidFill>
              <a:effectLst/>
              <a:latin typeface="+mn-lt"/>
              <a:ea typeface="+mn-ea"/>
              <a:cs typeface="+mn-cs"/>
            </a:rPr>
            <a:t>学年授業料の追給・返納が発生する場合の申請、及び納付報告は、</a:t>
          </a:r>
          <a:r>
            <a:rPr kumimoji="1" lang="en-US" altLang="ja-JP" sz="1100" u="sng">
              <a:solidFill>
                <a:sysClr val="windowText" lastClr="000000"/>
              </a:solidFill>
              <a:effectLst/>
              <a:latin typeface="+mn-lt"/>
              <a:ea typeface="+mn-ea"/>
              <a:cs typeface="+mn-cs"/>
            </a:rPr>
            <a:t>2022</a:t>
          </a:r>
          <a:r>
            <a:rPr kumimoji="1" lang="ja-JP" altLang="en-US" sz="1100" u="sng">
              <a:solidFill>
                <a:sysClr val="windowText" lastClr="000000"/>
              </a:solidFill>
              <a:effectLst/>
              <a:latin typeface="+mn-lt"/>
              <a:ea typeface="+mn-ea"/>
              <a:cs typeface="+mn-cs"/>
            </a:rPr>
            <a:t>年度の様式で行ってください。本様式では行わないでください。</a:t>
          </a:r>
          <a:endParaRPr lang="ja-JP" altLang="ja-JP" u="sng">
            <a:solidFill>
              <a:sysClr val="windowText" lastClr="000000"/>
            </a:solidFill>
            <a:effectLst/>
          </a:endParaRPr>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【2023-2024</a:t>
          </a:r>
          <a:r>
            <a:rPr kumimoji="1" lang="ja-JP" altLang="ja-JP" sz="1100">
              <a:solidFill>
                <a:schemeClr val="dk1"/>
              </a:solidFill>
              <a:effectLst/>
              <a:latin typeface="+mn-lt"/>
              <a:ea typeface="+mn-ea"/>
              <a:cs typeface="+mn-cs"/>
            </a:rPr>
            <a:t>学年（</a:t>
          </a:r>
          <a:r>
            <a:rPr kumimoji="1" lang="ja-JP" altLang="en-US" sz="1100">
              <a:solidFill>
                <a:schemeClr val="dk1"/>
              </a:solidFill>
              <a:effectLst/>
              <a:latin typeface="+mn-lt"/>
              <a:ea typeface="+mn-ea"/>
              <a:cs typeface="+mn-cs"/>
            </a:rPr>
            <a:t>新</a:t>
          </a:r>
          <a:r>
            <a:rPr kumimoji="1" lang="ja-JP" altLang="ja-JP" sz="1100">
              <a:solidFill>
                <a:schemeClr val="dk1"/>
              </a:solidFill>
              <a:effectLst/>
              <a:latin typeface="+mn-lt"/>
              <a:ea typeface="+mn-ea"/>
              <a:cs typeface="+mn-cs"/>
            </a:rPr>
            <a:t>学年）</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年度内（</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月）に始まる学年を指します。</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2023-2024</a:t>
          </a:r>
          <a:r>
            <a:rPr kumimoji="1" lang="ja-JP" altLang="ja-JP" sz="1100" u="sng">
              <a:solidFill>
                <a:srgbClr val="FF0000"/>
              </a:solidFill>
              <a:effectLst/>
              <a:latin typeface="+mn-lt"/>
              <a:ea typeface="+mn-ea"/>
              <a:cs typeface="+mn-cs"/>
            </a:rPr>
            <a:t>学年（新学年）</a:t>
          </a:r>
          <a:r>
            <a:rPr kumimoji="1" lang="ja-JP" altLang="en-US" sz="1100" u="sng">
              <a:solidFill>
                <a:srgbClr val="FF0000"/>
              </a:solidFill>
              <a:effectLst/>
              <a:latin typeface="+mn-lt"/>
              <a:ea typeface="+mn-ea"/>
              <a:cs typeface="+mn-cs"/>
            </a:rPr>
            <a:t>の支給（追給を含む）や返納はこの欄に入力してください。</a:t>
          </a:r>
          <a:r>
            <a:rPr kumimoji="1" lang="en-US" altLang="ja-JP" sz="1100" u="sng">
              <a:solidFill>
                <a:srgbClr val="FF0000"/>
              </a:solidFill>
              <a:effectLst/>
              <a:latin typeface="+mn-lt"/>
              <a:ea typeface="+mn-ea"/>
              <a:cs typeface="+mn-cs"/>
            </a:rPr>
            <a:t>2023</a:t>
          </a:r>
          <a:r>
            <a:rPr kumimoji="1" lang="ja-JP" altLang="ja-JP" sz="1100" u="sng">
              <a:solidFill>
                <a:srgbClr val="FF0000"/>
              </a:solidFill>
              <a:effectLst/>
              <a:latin typeface="+mn-lt"/>
              <a:ea typeface="+mn-ea"/>
              <a:cs typeface="+mn-cs"/>
            </a:rPr>
            <a:t>年度支援開始の場合</a:t>
          </a:r>
          <a:r>
            <a:rPr kumimoji="1" lang="ja-JP" altLang="en-US" sz="1100" u="sng">
              <a:solidFill>
                <a:srgbClr val="FF0000"/>
              </a:solidFill>
              <a:effectLst/>
              <a:latin typeface="+mn-lt"/>
              <a:ea typeface="+mn-ea"/>
              <a:cs typeface="+mn-cs"/>
            </a:rPr>
            <a:t>も</a:t>
          </a:r>
          <a:r>
            <a:rPr kumimoji="1" lang="ja-JP" altLang="ja-JP" sz="1100" u="sng">
              <a:solidFill>
                <a:srgbClr val="FF0000"/>
              </a:solidFill>
              <a:effectLst/>
              <a:latin typeface="+mn-lt"/>
              <a:ea typeface="+mn-ea"/>
              <a:cs typeface="+mn-cs"/>
            </a:rPr>
            <a:t>この欄に入力してください。</a:t>
          </a:r>
          <a:endParaRPr kumimoji="1" lang="en-US" altLang="ja-JP" sz="1100" u="sng">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rPr>
            <a:t>本記入例の場合、今回の申請が承認され授業料が振り込まれた後、</a:t>
          </a:r>
          <a:r>
            <a:rPr lang="en-US" altLang="ja-JP" u="none">
              <a:solidFill>
                <a:sysClr val="windowText" lastClr="000000"/>
              </a:solidFill>
              <a:effectLst/>
            </a:rPr>
            <a:t>1</a:t>
          </a:r>
          <a:r>
            <a:rPr lang="ja-JP" altLang="en-US" u="none">
              <a:solidFill>
                <a:sysClr val="windowText" lastClr="000000"/>
              </a:solidFill>
              <a:effectLst/>
            </a:rPr>
            <a:t>回目の欄を入力してください。</a:t>
          </a:r>
          <a:endParaRPr kumimoji="1" lang="en-US" altLang="ja-JP" sz="1100"/>
        </a:p>
      </xdr:txBody>
    </xdr:sp>
    <xdr:clientData/>
  </xdr:twoCellAnchor>
  <xdr:twoCellAnchor>
    <xdr:from>
      <xdr:col>32</xdr:col>
      <xdr:colOff>656359</xdr:colOff>
      <xdr:row>49</xdr:row>
      <xdr:rowOff>54428</xdr:rowOff>
    </xdr:from>
    <xdr:to>
      <xdr:col>42</xdr:col>
      <xdr:colOff>278946</xdr:colOff>
      <xdr:row>59</xdr:row>
      <xdr:rowOff>66675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8276359" y="7998278"/>
          <a:ext cx="6480587" cy="1964872"/>
        </a:xfrm>
        <a:prstGeom prst="wedgeRoundRectCallout">
          <a:avLst>
            <a:gd name="adj1" fmla="val -61952"/>
            <a:gd name="adj2" fmla="val -324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振込月</a:t>
          </a:r>
          <a:r>
            <a:rPr kumimoji="1" lang="en-US" altLang="ja-JP" sz="1100"/>
            <a:t>/</a:t>
          </a:r>
          <a:r>
            <a:rPr kumimoji="1" lang="ja-JP" altLang="en-US" sz="1100"/>
            <a:t>返納月</a:t>
          </a:r>
          <a:r>
            <a:rPr kumimoji="1" lang="en-US" altLang="ja-JP" sz="1100"/>
            <a:t>】</a:t>
          </a:r>
        </a:p>
        <a:p>
          <a:pPr algn="l"/>
          <a:r>
            <a:rPr kumimoji="1" lang="ja-JP" altLang="en-US" sz="1100"/>
            <a:t>大学取りまとめ応募の場合は、取りまとめ大学が派遣学生に授業料を振り込んだ月</a:t>
          </a:r>
          <a:r>
            <a:rPr kumimoji="1" lang="en-US" altLang="ja-JP" sz="1100"/>
            <a:t>/</a:t>
          </a:r>
          <a:r>
            <a:rPr kumimoji="1" lang="ja-JP" altLang="en-US" sz="1100"/>
            <a:t>派遣学生が取りまとめ大学に返納分の授業料を振り込んだ月を記載してください。</a:t>
          </a:r>
          <a:endParaRPr kumimoji="1" lang="en-US" altLang="ja-JP" sz="1100"/>
        </a:p>
        <a:p>
          <a:pPr algn="l"/>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支給申請年度</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プルダウンから選択してください。万が一、</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年度内に支給された</a:t>
          </a:r>
          <a:r>
            <a:rPr kumimoji="1" lang="en-US" altLang="ja-JP" sz="1100">
              <a:solidFill>
                <a:schemeClr val="dk1"/>
              </a:solidFill>
              <a:effectLst/>
              <a:latin typeface="+mn-lt"/>
              <a:ea typeface="+mn-ea"/>
              <a:cs typeface="+mn-cs"/>
            </a:rPr>
            <a:t>2022-2023</a:t>
          </a:r>
          <a:r>
            <a:rPr kumimoji="1" lang="ja-JP" altLang="ja-JP" sz="1100">
              <a:solidFill>
                <a:schemeClr val="dk1"/>
              </a:solidFill>
              <a:effectLst/>
              <a:latin typeface="+mn-lt"/>
              <a:ea typeface="+mn-ea"/>
              <a:cs typeface="+mn-cs"/>
            </a:rPr>
            <a:t>学年分の授業料の返納が</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年度に発生する場合は、「</a:t>
          </a:r>
          <a:r>
            <a:rPr kumimoji="1" lang="en-US" altLang="ja-JP" sz="1100">
              <a:solidFill>
                <a:schemeClr val="dk1"/>
              </a:solidFill>
              <a:effectLst/>
              <a:latin typeface="+mn-lt"/>
              <a:ea typeface="+mn-ea"/>
              <a:cs typeface="+mn-cs"/>
            </a:rPr>
            <a:t>2022-2023</a:t>
          </a:r>
          <a:r>
            <a:rPr kumimoji="1" lang="ja-JP" altLang="ja-JP" sz="1100">
              <a:solidFill>
                <a:schemeClr val="dk1"/>
              </a:solidFill>
              <a:effectLst/>
              <a:latin typeface="+mn-lt"/>
              <a:ea typeface="+mn-ea"/>
              <a:cs typeface="+mn-cs"/>
            </a:rPr>
            <a:t>学年（旧学年）」欄で「</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年度分」を選択してください。</a:t>
          </a:r>
          <a:endParaRPr lang="ja-JP" altLang="ja-JP">
            <a:effectLst/>
          </a:endParaRPr>
        </a:p>
      </xdr:txBody>
    </xdr:sp>
    <xdr:clientData/>
  </xdr:twoCellAnchor>
  <xdr:twoCellAnchor>
    <xdr:from>
      <xdr:col>32</xdr:col>
      <xdr:colOff>646835</xdr:colOff>
      <xdr:row>63</xdr:row>
      <xdr:rowOff>157599</xdr:rowOff>
    </xdr:from>
    <xdr:to>
      <xdr:col>40</xdr:col>
      <xdr:colOff>542924</xdr:colOff>
      <xdr:row>67</xdr:row>
      <xdr:rowOff>38100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8266835" y="10854174"/>
          <a:ext cx="5382489" cy="766326"/>
        </a:xfrm>
        <a:prstGeom prst="wedgeRoundRectCallout">
          <a:avLst>
            <a:gd name="adj1" fmla="val -63450"/>
            <a:gd name="adj2" fmla="val 3154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2023-2024</a:t>
          </a:r>
          <a:r>
            <a:rPr kumimoji="1" lang="ja-JP" altLang="en-US" sz="1100"/>
            <a:t>学年で支援終了かどうかを、プルダウンから必ず選択してください。</a:t>
          </a:r>
          <a:endParaRPr kumimoji="1" lang="en-US" altLang="ja-JP" sz="1100"/>
        </a:p>
      </xdr:txBody>
    </xdr:sp>
    <xdr:clientData/>
  </xdr:twoCellAnchor>
  <xdr:twoCellAnchor>
    <xdr:from>
      <xdr:col>32</xdr:col>
      <xdr:colOff>456334</xdr:colOff>
      <xdr:row>79</xdr:row>
      <xdr:rowOff>95250</xdr:rowOff>
    </xdr:from>
    <xdr:to>
      <xdr:col>40</xdr:col>
      <xdr:colOff>381000</xdr:colOff>
      <xdr:row>84</xdr:row>
      <xdr:rowOff>28575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076334" y="14744700"/>
          <a:ext cx="5411066" cy="933450"/>
        </a:xfrm>
        <a:prstGeom prst="wedgeRoundRectCallout">
          <a:avLst>
            <a:gd name="adj1" fmla="val -61777"/>
            <a:gd name="adj2" fmla="val 5913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533400</xdr:colOff>
      <xdr:row>73</xdr:row>
      <xdr:rowOff>19050</xdr:rowOff>
    </xdr:from>
    <xdr:to>
      <xdr:col>40</xdr:col>
      <xdr:colOff>371475</xdr:colOff>
      <xdr:row>77</xdr:row>
      <xdr:rowOff>9524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8153400" y="13154025"/>
          <a:ext cx="5324475" cy="819149"/>
        </a:xfrm>
        <a:prstGeom prst="wedgeRoundRectCallout">
          <a:avLst>
            <a:gd name="adj1" fmla="val -63859"/>
            <a:gd name="adj2" fmla="val 2558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授業料の免除または減額が無い場合は、「免除等無し」を選択してください。</a:t>
          </a:r>
          <a:endParaRPr kumimoji="1" lang="en-US" altLang="ja-JP" sz="1100"/>
        </a:p>
        <a:p>
          <a:pPr algn="l"/>
          <a:r>
            <a:rPr kumimoji="1" lang="ja-JP" altLang="en-US" sz="1100"/>
            <a:t>ある場合は、詳細を記入してください。</a:t>
          </a:r>
          <a:endParaRPr kumimoji="1" lang="en-US" altLang="ja-JP" sz="1100"/>
        </a:p>
      </xdr:txBody>
    </xdr:sp>
    <xdr:clientData/>
  </xdr:twoCellAnchor>
  <xdr:twoCellAnchor>
    <xdr:from>
      <xdr:col>14</xdr:col>
      <xdr:colOff>238125</xdr:colOff>
      <xdr:row>66</xdr:row>
      <xdr:rowOff>0</xdr:rowOff>
    </xdr:from>
    <xdr:to>
      <xdr:col>18</xdr:col>
      <xdr:colOff>19050</xdr:colOff>
      <xdr:row>67</xdr:row>
      <xdr:rowOff>0</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3571875" y="11344275"/>
          <a:ext cx="733425" cy="2381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666749</xdr:colOff>
      <xdr:row>67</xdr:row>
      <xdr:rowOff>123825</xdr:rowOff>
    </xdr:from>
    <xdr:to>
      <xdr:col>40</xdr:col>
      <xdr:colOff>466724</xdr:colOff>
      <xdr:row>72</xdr:row>
      <xdr:rowOff>190500</xdr:rowOff>
    </xdr:to>
    <xdr:sp macro="" textlink="">
      <xdr:nvSpPr>
        <xdr:cNvPr id="15" name="角丸四角形吹き出し 12">
          <a:extLst>
            <a:ext uri="{FF2B5EF4-FFF2-40B4-BE49-F238E27FC236}">
              <a16:creationId xmlns:a16="http://schemas.microsoft.com/office/drawing/2014/main" id="{00000000-0008-0000-0200-00000F000000}"/>
            </a:ext>
          </a:extLst>
        </xdr:cNvPr>
        <xdr:cNvSpPr/>
      </xdr:nvSpPr>
      <xdr:spPr>
        <a:xfrm>
          <a:off x="8286749" y="12163425"/>
          <a:ext cx="5286375" cy="1285875"/>
        </a:xfrm>
        <a:prstGeom prst="wedgeRoundRectCallout">
          <a:avLst>
            <a:gd name="adj1" fmla="val -66361"/>
            <a:gd name="adj2" fmla="val 4405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【2024</a:t>
          </a:r>
          <a:r>
            <a:rPr kumimoji="1" lang="ja-JP" altLang="en-US" sz="1100"/>
            <a:t>年度円換算率</a:t>
          </a:r>
          <a:r>
            <a:rPr kumimoji="1" lang="en-US" altLang="ja-JP" sz="1100"/>
            <a:t>】</a:t>
          </a:r>
        </a:p>
        <a:p>
          <a:pPr algn="l"/>
          <a:r>
            <a:rPr kumimoji="1" lang="ja-JP" altLang="en-US" sz="1100" u="sng"/>
            <a:t>機構が</a:t>
          </a:r>
          <a:r>
            <a:rPr kumimoji="1" lang="en-US" altLang="ja-JP" sz="1100" u="sng"/>
            <a:t>2024</a:t>
          </a:r>
          <a:r>
            <a:rPr kumimoji="1" lang="ja-JP" altLang="en-US" sz="1100" u="sng"/>
            <a:t>年度円換算率を通知後、各自で入力してください。入力すると、</a:t>
          </a:r>
          <a:r>
            <a:rPr kumimoji="1" lang="en-US" altLang="ja-JP" sz="1100" u="sng"/>
            <a:t>2023-2024</a:t>
          </a:r>
          <a:r>
            <a:rPr kumimoji="1" lang="ja-JP" altLang="en-US" sz="1100" u="sng"/>
            <a:t>学年授業料の</a:t>
          </a:r>
          <a:r>
            <a:rPr kumimoji="1" lang="en-US" altLang="ja-JP" sz="1100" u="sng"/>
            <a:t>2024</a:t>
          </a:r>
          <a:r>
            <a:rPr kumimoji="1" lang="ja-JP" altLang="en-US" sz="1100" u="sng"/>
            <a:t>年度支給額が（年度上限調整前）が算出されます。</a:t>
          </a:r>
          <a:r>
            <a:rPr kumimoji="1" lang="en-US" altLang="ja-JP" sz="1100"/>
            <a:t>2024</a:t>
          </a:r>
          <a:r>
            <a:rPr kumimoji="1" lang="ja-JP" altLang="en-US" sz="1100"/>
            <a:t>年度の円換算率については、</a:t>
          </a:r>
          <a:r>
            <a:rPr kumimoji="1" lang="en-US" altLang="ja-JP" sz="1100"/>
            <a:t>2023</a:t>
          </a:r>
          <a:r>
            <a:rPr kumimoji="1" lang="ja-JP" altLang="en-US" sz="1100"/>
            <a:t>年度末に別途通知します。</a:t>
          </a:r>
          <a:endParaRPr kumimoji="1" lang="en-US" altLang="ja-JP" sz="1100"/>
        </a:p>
      </xdr:txBody>
    </xdr:sp>
    <xdr:clientData/>
  </xdr:twoCellAnchor>
  <xdr:twoCellAnchor>
    <xdr:from>
      <xdr:col>32</xdr:col>
      <xdr:colOff>589685</xdr:colOff>
      <xdr:row>59</xdr:row>
      <xdr:rowOff>168729</xdr:rowOff>
    </xdr:from>
    <xdr:to>
      <xdr:col>40</xdr:col>
      <xdr:colOff>495301</xdr:colOff>
      <xdr:row>63</xdr:row>
      <xdr:rowOff>95251</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8209685" y="10065204"/>
          <a:ext cx="5392016" cy="726622"/>
        </a:xfrm>
        <a:prstGeom prst="wedgeRoundRectCallout">
          <a:avLst>
            <a:gd name="adj1" fmla="val -62603"/>
            <a:gd name="adj2" fmla="val -240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2023-2024</a:t>
          </a:r>
          <a:r>
            <a:rPr kumimoji="1" lang="ja-JP" altLang="en-US" sz="1100"/>
            <a:t>学年授業料の</a:t>
          </a:r>
          <a:r>
            <a:rPr kumimoji="1" lang="en-US" altLang="ja-JP" sz="1100"/>
            <a:t>2024</a:t>
          </a:r>
          <a:r>
            <a:rPr kumimoji="1" lang="ja-JP" altLang="en-US" sz="1100"/>
            <a:t>年度支給額について、</a:t>
          </a:r>
          <a:r>
            <a:rPr kumimoji="1" lang="en-US" altLang="ja-JP" sz="1100"/>
            <a:t>2024</a:t>
          </a:r>
          <a:r>
            <a:rPr kumimoji="1" lang="ja-JP" altLang="en-US" sz="1100"/>
            <a:t>年度に記入してください。</a:t>
          </a:r>
          <a:endParaRPr kumimoji="1" lang="en-US" altLang="ja-JP" sz="1100"/>
        </a:p>
        <a:p>
          <a:pPr algn="l"/>
          <a:r>
            <a:rPr kumimoji="1" lang="en-US" altLang="ja-JP" sz="1100"/>
            <a:t>※2023</a:t>
          </a:r>
          <a:r>
            <a:rPr kumimoji="1" lang="ja-JP" altLang="en-US" sz="1100"/>
            <a:t>年度中はこの欄は使用しません。</a:t>
          </a:r>
          <a:endParaRPr kumimoji="1" lang="en-US" altLang="ja-JP" sz="1100"/>
        </a:p>
      </xdr:txBody>
    </xdr:sp>
    <xdr:clientData/>
  </xdr:twoCellAnchor>
  <xdr:twoCellAnchor>
    <xdr:from>
      <xdr:col>27</xdr:col>
      <xdr:colOff>219075</xdr:colOff>
      <xdr:row>72</xdr:row>
      <xdr:rowOff>0</xdr:rowOff>
    </xdr:from>
    <xdr:to>
      <xdr:col>31</xdr:col>
      <xdr:colOff>28575</xdr:colOff>
      <xdr:row>73</xdr:row>
      <xdr:rowOff>38100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466725</xdr:colOff>
      <xdr:row>103</xdr:row>
      <xdr:rowOff>85725</xdr:rowOff>
    </xdr:from>
    <xdr:to>
      <xdr:col>39</xdr:col>
      <xdr:colOff>427017</xdr:colOff>
      <xdr:row>108</xdr:row>
      <xdr:rowOff>177512</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8086725" y="19573875"/>
          <a:ext cx="4760892" cy="996662"/>
        </a:xfrm>
        <a:prstGeom prst="wedgeRoundRectCallout">
          <a:avLst>
            <a:gd name="adj1" fmla="val -60700"/>
            <a:gd name="adj2" fmla="val -3709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原則、年度内授業料の確定は、概算申請後１回としてください。やむを得ず変更になった場合は、③で確定後の変更をしてください。</a:t>
          </a:r>
          <a:endParaRPr kumimoji="1" lang="en-US" altLang="ja-JP" sz="1100"/>
        </a:p>
      </xdr:txBody>
    </xdr:sp>
    <xdr:clientData/>
  </xdr:twoCellAnchor>
  <xdr:twoCellAnchor>
    <xdr:from>
      <xdr:col>32</xdr:col>
      <xdr:colOff>581025</xdr:colOff>
      <xdr:row>111</xdr:row>
      <xdr:rowOff>161925</xdr:rowOff>
    </xdr:from>
    <xdr:to>
      <xdr:col>41</xdr:col>
      <xdr:colOff>352425</xdr:colOff>
      <xdr:row>119</xdr:row>
      <xdr:rowOff>228600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8201025" y="21135975"/>
          <a:ext cx="5943600" cy="1790700"/>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本記入例の場合、</a:t>
          </a:r>
          <a:r>
            <a:rPr kumimoji="1" lang="en-US" altLang="ja-JP" sz="1100"/>
            <a:t>2023-2024</a:t>
          </a:r>
          <a:r>
            <a:rPr kumimoji="1" lang="ja-JP" altLang="en-US" sz="1100"/>
            <a:t>学年授業料の最終的な</a:t>
          </a:r>
          <a:r>
            <a:rPr kumimoji="1" lang="en-US" altLang="ja-JP" sz="1100"/>
            <a:t>2023</a:t>
          </a:r>
          <a:r>
            <a:rPr kumimoji="1" lang="ja-JP" altLang="en-US" sz="1100"/>
            <a:t>年度支給額は</a:t>
          </a:r>
          <a:r>
            <a:rPr kumimoji="1" lang="en-US" altLang="ja-JP" sz="1100"/>
            <a:t>1,045,917</a:t>
          </a:r>
          <a:r>
            <a:rPr kumimoji="1" lang="ja-JP" altLang="en-US" sz="1100"/>
            <a:t>円になります。</a:t>
          </a:r>
          <a:endParaRPr kumimoji="1" lang="en-US" altLang="ja-JP" sz="1100"/>
        </a:p>
        <a:p>
          <a:pPr algn="l"/>
          <a:endParaRPr kumimoji="1" lang="en-US" altLang="ja-JP" sz="1100"/>
        </a:p>
        <a:p>
          <a:pPr algn="l"/>
          <a:r>
            <a:rPr kumimoji="1" lang="ja-JP" altLang="en-US" sz="1100"/>
            <a:t>支給済の</a:t>
          </a:r>
          <a:r>
            <a:rPr kumimoji="1" lang="en-US" altLang="ja-JP" sz="1100"/>
            <a:t>2023‐2024</a:t>
          </a:r>
          <a:r>
            <a:rPr kumimoji="1" lang="ja-JP" altLang="en-US" sz="1100"/>
            <a:t>学年授業料の</a:t>
          </a:r>
          <a:r>
            <a:rPr kumimoji="1" lang="en-US" altLang="ja-JP" sz="1100"/>
            <a:t>2023</a:t>
          </a:r>
          <a:r>
            <a:rPr kumimoji="1" lang="ja-JP" altLang="en-US" sz="1100"/>
            <a:t>年度支給額</a:t>
          </a:r>
          <a:r>
            <a:rPr kumimoji="1" lang="en-US" altLang="ja-JP" sz="1100"/>
            <a:t>1,521,333</a:t>
          </a:r>
          <a:r>
            <a:rPr kumimoji="1" lang="ja-JP" altLang="en-US" sz="1100"/>
            <a:t>円（当初支給額</a:t>
          </a:r>
          <a:r>
            <a:rPr kumimoji="1" lang="en-US" altLang="ja-JP" sz="1100"/>
            <a:t>1,426,250</a:t>
          </a:r>
          <a:r>
            <a:rPr kumimoji="1" lang="ja-JP" altLang="en-US" sz="1100"/>
            <a:t>円＋追給額</a:t>
          </a:r>
          <a:r>
            <a:rPr kumimoji="1" lang="en-US" altLang="ja-JP" sz="1100"/>
            <a:t>95,083</a:t>
          </a:r>
          <a:r>
            <a:rPr kumimoji="1" lang="ja-JP" altLang="en-US" sz="1100"/>
            <a:t>円）と、今回申請により確定した</a:t>
          </a:r>
          <a:r>
            <a:rPr kumimoji="1" lang="en-US" altLang="ja-JP" sz="1100"/>
            <a:t>2023</a:t>
          </a:r>
          <a:r>
            <a:rPr kumimoji="1" lang="ja-JP" altLang="en-US" sz="1100"/>
            <a:t>年度支給額</a:t>
          </a:r>
          <a:r>
            <a:rPr kumimoji="1" lang="en-US" altLang="ja-JP" sz="1100"/>
            <a:t>1,045,917</a:t>
          </a:r>
          <a:r>
            <a:rPr kumimoji="1" lang="ja-JP" altLang="en-US" sz="1100"/>
            <a:t>円の差額の</a:t>
          </a:r>
          <a:r>
            <a:rPr kumimoji="1" lang="en-US" altLang="ja-JP" sz="1100"/>
            <a:t>475,416</a:t>
          </a:r>
          <a:r>
            <a:rPr kumimoji="1" lang="ja-JP" altLang="en-US" sz="1100"/>
            <a:t>円が、今回の返納額となります。</a:t>
          </a:r>
          <a:endParaRPr kumimoji="1" lang="en-US" altLang="ja-JP" sz="1100"/>
        </a:p>
      </xdr:txBody>
    </xdr:sp>
    <xdr:clientData/>
  </xdr:twoCellAnchor>
  <xdr:twoCellAnchor>
    <xdr:from>
      <xdr:col>32</xdr:col>
      <xdr:colOff>447675</xdr:colOff>
      <xdr:row>123</xdr:row>
      <xdr:rowOff>314325</xdr:rowOff>
    </xdr:from>
    <xdr:to>
      <xdr:col>39</xdr:col>
      <xdr:colOff>407967</xdr:colOff>
      <xdr:row>128</xdr:row>
      <xdr:rowOff>9525</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8067675" y="24003000"/>
          <a:ext cx="4760892" cy="771525"/>
        </a:xfrm>
        <a:prstGeom prst="wedgeRoundRectCallout">
          <a:avLst>
            <a:gd name="adj1" fmla="val -60100"/>
            <a:gd name="adj2" fmla="val -2466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「納付残額」が０円になるまで報告が必要です。</a:t>
          </a:r>
          <a:endParaRPr kumimoji="1" lang="en-US" altLang="ja-JP" sz="1100"/>
        </a:p>
      </xdr:txBody>
    </xdr:sp>
    <xdr:clientData/>
  </xdr:twoCellAnchor>
  <xdr:twoCellAnchor>
    <xdr:from>
      <xdr:col>0</xdr:col>
      <xdr:colOff>95250</xdr:colOff>
      <xdr:row>17</xdr:row>
      <xdr:rowOff>95250</xdr:rowOff>
    </xdr:from>
    <xdr:to>
      <xdr:col>3</xdr:col>
      <xdr:colOff>205811</xdr:colOff>
      <xdr:row>19</xdr:row>
      <xdr:rowOff>95852</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95250" y="2705100"/>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xdr:col>
      <xdr:colOff>38100</xdr:colOff>
      <xdr:row>75</xdr:row>
      <xdr:rowOff>38100</xdr:rowOff>
    </xdr:from>
    <xdr:to>
      <xdr:col>5</xdr:col>
      <xdr:colOff>228600</xdr:colOff>
      <xdr:row>78</xdr:row>
      <xdr:rowOff>238125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108858</xdr:colOff>
      <xdr:row>1</xdr:row>
      <xdr:rowOff>13608</xdr:rowOff>
    </xdr:from>
    <xdr:to>
      <xdr:col>31</xdr:col>
      <xdr:colOff>122465</xdr:colOff>
      <xdr:row>2</xdr:row>
      <xdr:rowOff>13608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52608" y="27853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561975</xdr:colOff>
      <xdr:row>4</xdr:row>
      <xdr:rowOff>0</xdr:rowOff>
    </xdr:from>
    <xdr:to>
      <xdr:col>38</xdr:col>
      <xdr:colOff>628650</xdr:colOff>
      <xdr:row>11</xdr:row>
      <xdr:rowOff>114300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0400" y="847725"/>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417369</xdr:colOff>
      <xdr:row>16</xdr:row>
      <xdr:rowOff>95250</xdr:rowOff>
    </xdr:from>
    <xdr:to>
      <xdr:col>41</xdr:col>
      <xdr:colOff>581025</xdr:colOff>
      <xdr:row>41</xdr:row>
      <xdr:rowOff>95251</xdr:rowOff>
    </xdr:to>
    <xdr:sp macro="" textlink="">
      <xdr:nvSpPr>
        <xdr:cNvPr id="4" name="角丸四角形吹き出し 6">
          <a:extLst>
            <a:ext uri="{FF2B5EF4-FFF2-40B4-BE49-F238E27FC236}">
              <a16:creationId xmlns:a16="http://schemas.microsoft.com/office/drawing/2014/main" id="{6E6A5C68-AA94-4996-9593-9E5714D27A2A}"/>
            </a:ext>
          </a:extLst>
        </xdr:cNvPr>
        <xdr:cNvSpPr/>
      </xdr:nvSpPr>
      <xdr:spPr>
        <a:xfrm>
          <a:off x="6865794" y="3381375"/>
          <a:ext cx="6335856" cy="3810001"/>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ja-JP" sz="1000" b="1" i="0">
              <a:solidFill>
                <a:schemeClr val="dk1"/>
              </a:solidFill>
              <a:effectLst/>
              <a:latin typeface="+mn-ea"/>
              <a:ea typeface="+mn-ea"/>
              <a:cs typeface="+mn-cs"/>
            </a:rPr>
            <a:t>請求書確認項目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請求書の該当箇所にハイライトをし、和訳を付してください。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正式な請求書である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・発行日や請求日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lt"/>
              <a:ea typeface="+mn-ea"/>
              <a:cs typeface="+mn-cs"/>
            </a:rPr>
            <a:t>      </a:t>
          </a:r>
          <a:r>
            <a:rPr lang="ja-JP" altLang="ja-JP" sz="1000" b="0" i="0">
              <a:solidFill>
                <a:schemeClr val="dk1"/>
              </a:solidFill>
              <a:effectLst/>
              <a:latin typeface="+mn-lt"/>
              <a:ea typeface="+mn-ea"/>
              <a:cs typeface="+mn-cs"/>
            </a:rPr>
            <a:t>・学期ごとに請求される場合、何学年のどの学期にかかる請求書であるか確認できる。</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a:t>
          </a:r>
          <a:r>
            <a:rPr lang="ja-JP" altLang="ja-JP" sz="1000" b="0" i="0">
              <a:solidFill>
                <a:schemeClr val="dk1"/>
              </a:solidFill>
              <a:effectLst/>
              <a:latin typeface="+mn-lt"/>
              <a:ea typeface="+mn-ea"/>
              <a:cs typeface="+mn-cs"/>
            </a:rPr>
            <a:t>請求書が発行されない場合、最終的な支払額が示された書類を提出してください。</a:t>
          </a:r>
          <a:endParaRPr lang="ja-JP" altLang="ja-JP" sz="1000">
            <a:effectLst/>
          </a:endParaRPr>
        </a:p>
        <a:p>
          <a:pPr algn="l"/>
          <a:r>
            <a:rPr lang="en-US" altLang="ja-JP"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請求書が領収書を兼ねている場合は、領収書（様式</a:t>
          </a:r>
          <a:r>
            <a:rPr lang="en-US" altLang="ja-JP" sz="1000" b="0" i="0">
              <a:solidFill>
                <a:schemeClr val="dk1"/>
              </a:solidFill>
              <a:effectLst/>
              <a:latin typeface="+mn-ea"/>
              <a:ea typeface="+mn-ea"/>
              <a:cs typeface="+mn-cs"/>
            </a:rPr>
            <a:t>F-4</a:t>
          </a:r>
          <a:r>
            <a:rPr lang="ja-JP" altLang="en-US" sz="1000" b="0" i="0">
              <a:solidFill>
                <a:schemeClr val="dk1"/>
              </a:solidFill>
              <a:effectLst/>
              <a:latin typeface="+mn-ea"/>
              <a:ea typeface="+mn-ea"/>
              <a:cs typeface="+mn-cs"/>
            </a:rPr>
            <a:t>）と同じでも構いません。</a:t>
          </a:r>
          <a:r>
            <a:rPr lang="ja-JP" altLang="ja-JP" sz="1000" b="0" i="0">
              <a:solidFill>
                <a:schemeClr val="dk1"/>
              </a:solidFill>
              <a:effectLst/>
              <a:latin typeface="+mn-ea"/>
              <a:ea typeface="+mn-ea"/>
              <a:cs typeface="+mn-cs"/>
            </a:rPr>
            <a:t>その場合は根拠書類に</a:t>
          </a:r>
          <a:r>
            <a:rPr lang="en-US" altLang="ja-JP" sz="1000" b="0" i="0">
              <a:solidFill>
                <a:schemeClr val="dk1"/>
              </a:solidFill>
              <a:effectLst/>
              <a:latin typeface="+mn-ea"/>
              <a:ea typeface="+mn-ea"/>
              <a:cs typeface="+mn-cs"/>
            </a:rPr>
            <a:t>    </a:t>
          </a:r>
        </a:p>
        <a:p>
          <a:pPr algn="l"/>
          <a:r>
            <a:rPr lang="en-US" altLang="ja-JP"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申請者本人（派遣学生）宛ての請求書である（氏名の記載がある）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本制度の支給対象の費目が請求書の内訳で確認できる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100" b="0" i="0">
              <a:solidFill>
                <a:schemeClr val="dk1"/>
              </a:solidFill>
              <a:effectLst/>
              <a:latin typeface="+mn-ea"/>
              <a:ea typeface="+mn-ea"/>
              <a:cs typeface="+mn-cs"/>
            </a:rPr>
            <a:t>TA</a:t>
          </a:r>
          <a:r>
            <a:rPr lang="ja-JP" altLang="ja-JP" sz="1100" b="0" i="0">
              <a:solidFill>
                <a:schemeClr val="dk1"/>
              </a:solidFill>
              <a:effectLst/>
              <a:latin typeface="+mn-ea"/>
              <a:ea typeface="+mn-ea"/>
              <a:cs typeface="+mn-cs"/>
            </a:rPr>
            <a:t>・</a:t>
          </a:r>
          <a:r>
            <a:rPr lang="en-US" altLang="ja-JP" sz="1100" b="0" i="0">
              <a:solidFill>
                <a:schemeClr val="dk1"/>
              </a:solidFill>
              <a:effectLst/>
              <a:latin typeface="+mn-ea"/>
              <a:ea typeface="+mn-ea"/>
              <a:cs typeface="+mn-cs"/>
            </a:rPr>
            <a:t>RA</a:t>
          </a:r>
          <a:r>
            <a:rPr lang="ja-JP" altLang="ja-JP" sz="1100" b="0" i="0">
              <a:solidFill>
                <a:schemeClr val="dk1"/>
              </a:solidFill>
              <a:effectLst/>
              <a:latin typeface="+mn-ea"/>
              <a:ea typeface="+mn-ea"/>
              <a:cs typeface="+mn-cs"/>
            </a:rPr>
            <a:t>の報酬</a:t>
          </a:r>
          <a:r>
            <a:rPr lang="ja-JP" altLang="en-US" sz="1100" b="0" i="0">
              <a:solidFill>
                <a:schemeClr val="dk1"/>
              </a:solidFill>
              <a:effectLst/>
              <a:latin typeface="+mn-ea"/>
              <a:ea typeface="+mn-ea"/>
              <a:cs typeface="+mn-cs"/>
            </a:rPr>
            <a:t>や</a:t>
          </a:r>
          <a:r>
            <a:rPr lang="ja-JP" altLang="en-US" sz="1000" b="0" i="0">
              <a:solidFill>
                <a:schemeClr val="dk1"/>
              </a:solidFill>
              <a:effectLst/>
              <a:latin typeface="+mn-ea"/>
              <a:ea typeface="+mn-ea"/>
              <a:cs typeface="+mn-cs"/>
            </a:rPr>
            <a:t>他の奨学金等を受給し、　　　</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その一部又は全部を授業料に充当する場合は、請求書の該当箇所をハイライトをしてください。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また、</a:t>
          </a:r>
          <a:r>
            <a:rPr lang="ja-JP" altLang="en-US" sz="1000">
              <a:solidFill>
                <a:schemeClr val="dk1"/>
              </a:solidFill>
              <a:effectLst/>
              <a:latin typeface="+mn-ea"/>
              <a:ea typeface="+mn-ea"/>
              <a:cs typeface="+mn-cs"/>
            </a:rPr>
            <a:t>様式</a:t>
          </a:r>
          <a:r>
            <a:rPr lang="en-US" altLang="ja-JP" sz="1000">
              <a:solidFill>
                <a:schemeClr val="dk1"/>
              </a:solidFill>
              <a:effectLst/>
              <a:latin typeface="+mn-ea"/>
              <a:ea typeface="+mn-ea"/>
              <a:cs typeface="+mn-cs"/>
            </a:rPr>
            <a:t>4-3</a:t>
          </a:r>
          <a:r>
            <a:rPr lang="ja-JP" altLang="en-US" sz="1000">
              <a:solidFill>
                <a:schemeClr val="dk1"/>
              </a:solidFill>
              <a:effectLst/>
              <a:latin typeface="+mn-ea"/>
              <a:ea typeface="+mn-ea"/>
              <a:cs typeface="+mn-cs"/>
            </a:rPr>
            <a:t> に根拠書類を添付してください。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kumimoji="1" lang="ja-JP" altLang="en-US" sz="10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33</xdr:col>
      <xdr:colOff>0</xdr:colOff>
      <xdr:row>2</xdr:row>
      <xdr:rowOff>0</xdr:rowOff>
    </xdr:from>
    <xdr:to>
      <xdr:col>39</xdr:col>
      <xdr:colOff>66675</xdr:colOff>
      <xdr:row>8</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134225" y="304800"/>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400049</xdr:colOff>
      <xdr:row>16</xdr:row>
      <xdr:rowOff>47625</xdr:rowOff>
    </xdr:from>
    <xdr:to>
      <xdr:col>42</xdr:col>
      <xdr:colOff>295275</xdr:colOff>
      <xdr:row>32</xdr:row>
      <xdr:rowOff>133350</xdr:rowOff>
    </xdr:to>
    <xdr:sp macro="" textlink="">
      <xdr:nvSpPr>
        <xdr:cNvPr id="3" name="角丸四角形吹き出し 6">
          <a:extLst>
            <a:ext uri="{FF2B5EF4-FFF2-40B4-BE49-F238E27FC236}">
              <a16:creationId xmlns:a16="http://schemas.microsoft.com/office/drawing/2014/main" id="{D71D9A1B-F601-41E8-89DB-0CDAACA9690D}"/>
            </a:ext>
          </a:extLst>
        </xdr:cNvPr>
        <xdr:cNvSpPr/>
      </xdr:nvSpPr>
      <xdr:spPr>
        <a:xfrm>
          <a:off x="6848474" y="3333750"/>
          <a:ext cx="6753226" cy="25241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提出が必要な例</a:t>
          </a:r>
          <a:r>
            <a:rPr kumimoji="1" lang="en-US" altLang="ja-JP" sz="1000" b="1">
              <a:latin typeface="ＭＳ ゴシック" panose="020B0609070205080204" pitchFamily="49" charset="-128"/>
              <a:ea typeface="ＭＳ ゴシック" panose="020B0609070205080204" pitchFamily="49" charset="-12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anose="020B0609070205080204" pitchFamily="49" charset="-128"/>
              <a:ea typeface="ＭＳ ゴシック" panose="020B0609070205080204" pitchFamily="49" charset="-128"/>
            </a:rPr>
            <a:t>・</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留学先大学から授業料の一部又は全部を免除される場合</a:t>
          </a:r>
          <a:r>
            <a:rPr lang="ja-JP" altLang="en-US" sz="1000" b="0" i="0">
              <a:solidFill>
                <a:schemeClr val="dk1"/>
              </a:solidFill>
              <a:effectLst/>
              <a:latin typeface="ＭＳ ゴシック" panose="020B0609070205080204" pitchFamily="49" charset="-128"/>
              <a:ea typeface="ＭＳ ゴシック" panose="020B0609070205080204" pitchFamily="49" charset="-128"/>
              <a:cs typeface="+mn-cs"/>
            </a:rPr>
            <a:t>や、</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TA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RA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等の報酬を授業料として得る場合</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・機構以外の団体（留学先大学を含む）から奨学金を受給し、その一部又は全部を授業料に充当する場合</a:t>
          </a:r>
          <a:r>
            <a:rPr lang="ja-JP" altLang="ja-JP" sz="10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algn="l"/>
          <a:endParaRPr kumimoji="1" lang="ja-JP" altLang="en-US" sz="10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mn-ea"/>
              <a:ea typeface="+mn-ea"/>
            </a:rPr>
            <a:t>【</a:t>
          </a:r>
          <a:r>
            <a:rPr kumimoji="1" lang="ja-JP" altLang="en-US" sz="1000" b="1">
              <a:latin typeface="+mn-ea"/>
              <a:ea typeface="+mn-ea"/>
            </a:rPr>
            <a:t>確認項目</a:t>
          </a:r>
          <a:r>
            <a:rPr kumimoji="1" lang="en-US" altLang="ja-JP" sz="1000" b="1">
              <a:latin typeface="+mn-ea"/>
              <a:ea typeface="+mn-ea"/>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該当箇所にハイライトをし、和訳を付してください。</a:t>
          </a:r>
          <a:r>
            <a:rPr lang="ja-JP" altLang="ja-JP" sz="1000" b="1" u="sng">
              <a:solidFill>
                <a:srgbClr val="C00000"/>
              </a:solidFill>
              <a:effectLst/>
              <a:latin typeface="+mn-ea"/>
              <a:ea typeface="+mn-ea"/>
              <a:cs typeface="+mn-cs"/>
            </a:rPr>
            <a:t> </a:t>
          </a:r>
          <a:endParaRPr kumimoji="1" lang="en-US" altLang="ja-JP" sz="1000" b="1">
            <a:latin typeface="+mn-ea"/>
            <a:ea typeface="+mn-ea"/>
          </a:endParaRPr>
        </a:p>
        <a:p>
          <a:pPr algn="l"/>
          <a:r>
            <a:rPr kumimoji="1" lang="ja-JP" altLang="en-US" sz="1000">
              <a:latin typeface="+mn-ea"/>
              <a:ea typeface="+mn-ea"/>
            </a:rPr>
            <a:t>①派遣学生氏名の記載がある</a:t>
          </a:r>
          <a:endParaRPr kumimoji="1" lang="en-US" altLang="ja-JP" sz="1000">
            <a:latin typeface="+mn-ea"/>
            <a:ea typeface="+mn-ea"/>
          </a:endParaRPr>
        </a:p>
        <a:p>
          <a:pPr algn="l"/>
          <a:r>
            <a:rPr kumimoji="1" lang="ja-JP" altLang="en-US" sz="1000">
              <a:latin typeface="+mn-ea"/>
              <a:ea typeface="+mn-ea"/>
            </a:rPr>
            <a:t>②支給団体名が確認できる</a:t>
          </a:r>
          <a:endParaRPr kumimoji="1" lang="en-US" altLang="ja-JP" sz="1000">
            <a:latin typeface="+mn-ea"/>
            <a:ea typeface="+mn-ea"/>
          </a:endParaRPr>
        </a:p>
        <a:p>
          <a:pPr algn="l"/>
          <a:r>
            <a:rPr kumimoji="1" lang="ja-JP" altLang="en-US" sz="1000">
              <a:latin typeface="+mn-ea"/>
              <a:ea typeface="+mn-ea"/>
            </a:rPr>
            <a:t>③奨学金の内容・対象期間がわかる関連書類を全て添付してください。</a:t>
          </a:r>
        </a:p>
        <a:p>
          <a:pPr algn="l"/>
          <a:r>
            <a:rPr kumimoji="1" lang="ja-JP" altLang="en-US" sz="1000">
              <a:solidFill>
                <a:schemeClr val="dk1"/>
              </a:solidFill>
              <a:effectLst/>
              <a:latin typeface="+mn-ea"/>
              <a:ea typeface="+mn-ea"/>
              <a:cs typeface="+mn-cs"/>
            </a:rPr>
            <a:t>④</a:t>
          </a:r>
          <a:r>
            <a:rPr lang="ja-JP" altLang="ja-JP" sz="1000">
              <a:solidFill>
                <a:schemeClr val="dk1"/>
              </a:solidFill>
              <a:effectLst/>
              <a:latin typeface="+mn-ea"/>
              <a:ea typeface="+mn-ea"/>
              <a:cs typeface="+mn-cs"/>
            </a:rPr>
            <a:t>授業料についての記載箇所は</a:t>
          </a:r>
          <a:r>
            <a:rPr lang="ja-JP" altLang="en-US" sz="1000">
              <a:solidFill>
                <a:schemeClr val="dk1"/>
              </a:solidFill>
              <a:effectLst/>
              <a:latin typeface="+mn-ea"/>
              <a:ea typeface="+mn-ea"/>
              <a:cs typeface="+mn-cs"/>
            </a:rPr>
            <a:t>ハイライト</a:t>
          </a:r>
          <a:r>
            <a:rPr kumimoji="1" lang="ja-JP" altLang="en-US" sz="1000">
              <a:latin typeface="+mn-ea"/>
              <a:ea typeface="+mn-ea"/>
            </a:rPr>
            <a:t>してください。</a:t>
          </a:r>
        </a:p>
        <a:p>
          <a:pPr algn="l"/>
          <a:r>
            <a:rPr kumimoji="1" lang="ja-JP" altLang="en-US" sz="1000">
              <a:latin typeface="+mn-ea"/>
              <a:ea typeface="+mn-ea"/>
            </a:rPr>
            <a:t>⑤受給する奨学金等の一部のみを授業料に充当する場合、、機構に申請する授業料支給申請額を算出する計算式を、 </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様式</a:t>
          </a:r>
          <a:r>
            <a:rPr kumimoji="1" lang="en-US" altLang="ja-JP" sz="1000">
              <a:latin typeface="+mn-ea"/>
              <a:ea typeface="+mn-ea"/>
            </a:rPr>
            <a:t>4-1  </a:t>
          </a:r>
          <a:r>
            <a:rPr kumimoji="1" lang="ja-JP" altLang="en-US" sz="1000">
              <a:latin typeface="+mn-ea"/>
              <a:ea typeface="+mn-ea"/>
            </a:rPr>
            <a:t>「４．</a:t>
          </a:r>
          <a:r>
            <a:rPr kumimoji="1" lang="en-US" altLang="ja-JP" sz="1000">
              <a:latin typeface="+mn-ea"/>
              <a:ea typeface="+mn-ea"/>
            </a:rPr>
            <a:t>2023</a:t>
          </a:r>
          <a:r>
            <a:rPr kumimoji="1" lang="ja-JP" altLang="en-US" sz="1000">
              <a:latin typeface="+mn-ea"/>
              <a:ea typeface="+mn-ea"/>
            </a:rPr>
            <a:t>－</a:t>
          </a:r>
          <a:r>
            <a:rPr kumimoji="1" lang="en-US" altLang="ja-JP" sz="1000">
              <a:latin typeface="+mn-ea"/>
              <a:ea typeface="+mn-ea"/>
            </a:rPr>
            <a:t>2024</a:t>
          </a:r>
          <a:r>
            <a:rPr kumimoji="1" lang="ja-JP" altLang="en-US" sz="1000">
              <a:latin typeface="+mn-ea"/>
              <a:ea typeface="+mn-ea"/>
            </a:rPr>
            <a:t>学年の支給額」の「備考」欄に記入してしてください。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628650</xdr:colOff>
      <xdr:row>3</xdr:row>
      <xdr:rowOff>47624</xdr:rowOff>
    </xdr:from>
    <xdr:to>
      <xdr:col>39</xdr:col>
      <xdr:colOff>9525</xdr:colOff>
      <xdr:row>10</xdr:row>
      <xdr:rowOff>171449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77075" y="704849"/>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571499</xdr:colOff>
      <xdr:row>16</xdr:row>
      <xdr:rowOff>9524</xdr:rowOff>
    </xdr:from>
    <xdr:to>
      <xdr:col>42</xdr:col>
      <xdr:colOff>295274</xdr:colOff>
      <xdr:row>38</xdr:row>
      <xdr:rowOff>19049</xdr:rowOff>
    </xdr:to>
    <xdr:sp macro="" textlink="">
      <xdr:nvSpPr>
        <xdr:cNvPr id="5" name="角丸四角形吹き出し 6">
          <a:extLst>
            <a:ext uri="{FF2B5EF4-FFF2-40B4-BE49-F238E27FC236}">
              <a16:creationId xmlns:a16="http://schemas.microsoft.com/office/drawing/2014/main" id="{886C6637-B22F-4F39-BC59-5AC90580B1A5}"/>
            </a:ext>
          </a:extLst>
        </xdr:cNvPr>
        <xdr:cNvSpPr/>
      </xdr:nvSpPr>
      <xdr:spPr>
        <a:xfrm>
          <a:off x="7019924" y="3295649"/>
          <a:ext cx="6581775" cy="33623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en-US" sz="1000" b="1" i="0">
              <a:solidFill>
                <a:schemeClr val="dk1"/>
              </a:solidFill>
              <a:effectLst/>
              <a:latin typeface="+mn-ea"/>
              <a:ea typeface="+mn-ea"/>
              <a:cs typeface="+mn-cs"/>
            </a:rPr>
            <a:t>領収書</a:t>
          </a:r>
          <a:r>
            <a:rPr lang="ja-JP" altLang="ja-JP" sz="1000" b="1" i="0">
              <a:solidFill>
                <a:schemeClr val="dk1"/>
              </a:solidFill>
              <a:effectLst/>
              <a:latin typeface="+mn-ea"/>
              <a:ea typeface="+mn-ea"/>
              <a:cs typeface="+mn-cs"/>
            </a:rPr>
            <a:t>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en-US" sz="1000" b="1" i="0" u="sng">
              <a:solidFill>
                <a:srgbClr val="C00000"/>
              </a:solidFill>
              <a:effectLst/>
              <a:latin typeface="+mn-ea"/>
              <a:ea typeface="+mn-ea"/>
              <a:cs typeface="+mn-cs"/>
            </a:rPr>
            <a:t>領収</a:t>
          </a:r>
          <a:r>
            <a:rPr lang="ja-JP" altLang="ja-JP" sz="1000" b="1" i="0" u="sng">
              <a:solidFill>
                <a:srgbClr val="C00000"/>
              </a:solidFill>
              <a:effectLst/>
              <a:latin typeface="+mn-ea"/>
              <a:ea typeface="+mn-ea"/>
              <a:cs typeface="+mn-cs"/>
            </a:rPr>
            <a:t>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a:t>
          </a:r>
          <a:r>
            <a:rPr lang="ja-JP" altLang="en-US" sz="1000" b="0" i="0">
              <a:solidFill>
                <a:schemeClr val="dk1"/>
              </a:solidFill>
              <a:effectLst/>
              <a:latin typeface="+mn-ea"/>
              <a:ea typeface="+mn-ea"/>
              <a:cs typeface="+mn-cs"/>
            </a:rPr>
            <a:t>領収</a:t>
          </a:r>
          <a:r>
            <a:rPr lang="ja-JP" altLang="ja-JP" sz="1000" b="0" i="0">
              <a:solidFill>
                <a:schemeClr val="dk1"/>
              </a:solidFill>
              <a:effectLst/>
              <a:latin typeface="+mn-ea"/>
              <a:ea typeface="+mn-ea"/>
              <a:cs typeface="+mn-cs"/>
            </a:rPr>
            <a:t>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algn="l"/>
          <a:r>
            <a:rPr lang="ja-JP" altLang="en-US" sz="1000" b="0" i="0">
              <a:solidFill>
                <a:schemeClr val="dk1"/>
              </a:solidFill>
              <a:effectLst/>
              <a:latin typeface="+mn-ea"/>
              <a:ea typeface="+mn-ea"/>
              <a:cs typeface="+mn-cs"/>
            </a:rPr>
            <a:t>　　・学期ごとに納付した場合、何学年のどの学期にかかる領収書であるか確認できる。</a:t>
          </a:r>
          <a:endParaRPr lang="en-US" altLang="ja-JP" sz="1000" b="0" i="0">
            <a:solidFill>
              <a:schemeClr val="dk1"/>
            </a:solidFill>
            <a:effectLst/>
            <a:latin typeface="+mn-ea"/>
            <a:ea typeface="+mn-ea"/>
            <a:cs typeface="+mn-cs"/>
          </a:endParaRPr>
        </a:p>
        <a:p>
          <a:pPr algn="l"/>
          <a:r>
            <a:rPr lang="ja-JP" altLang="en-US" sz="1000">
              <a:effectLst/>
              <a:latin typeface="+mn-ea"/>
              <a:ea typeface="+mn-ea"/>
            </a:rPr>
            <a:t>　</a:t>
          </a:r>
          <a:r>
            <a:rPr lang="ja-JP" altLang="en-US" sz="1000" baseline="0">
              <a:effectLst/>
              <a:latin typeface="+mn-ea"/>
              <a:ea typeface="+mn-ea"/>
            </a:rPr>
            <a:t>  </a:t>
          </a:r>
          <a:r>
            <a:rPr lang="ja-JP" altLang="en-US" sz="1000">
              <a:effectLst/>
              <a:latin typeface="+mn-ea"/>
              <a:ea typeface="+mn-ea"/>
            </a:rPr>
            <a:t>・請求書が発行されない場合、最終的な支払額が示された書類を提出してください。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請求書が領収書を兼ねている場合は、請求書（様式</a:t>
          </a:r>
          <a:r>
            <a:rPr lang="en-US" altLang="ja-JP" sz="1000" b="0" i="0">
              <a:solidFill>
                <a:schemeClr val="dk1"/>
              </a:solidFill>
              <a:effectLst/>
              <a:latin typeface="+mn-ea"/>
              <a:ea typeface="+mn-ea"/>
              <a:cs typeface="+mn-cs"/>
            </a:rPr>
            <a:t>4-2</a:t>
          </a:r>
          <a:r>
            <a:rPr lang="ja-JP" altLang="en-US" sz="1000" b="0" i="0">
              <a:solidFill>
                <a:schemeClr val="dk1"/>
              </a:solidFill>
              <a:effectLst/>
              <a:latin typeface="+mn-ea"/>
              <a:ea typeface="+mn-ea"/>
              <a:cs typeface="+mn-cs"/>
            </a:rPr>
            <a:t>）と同じでも構いません。</a:t>
          </a:r>
        </a:p>
        <a:p>
          <a:pPr algn="l"/>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その場合は根拠書類に「請求書兼領収書」と記載してください。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000" b="0" i="0">
              <a:solidFill>
                <a:schemeClr val="dk1"/>
              </a:solidFill>
              <a:effectLst/>
              <a:latin typeface="+mn-ea"/>
              <a:ea typeface="+mn-ea"/>
              <a:cs typeface="+mn-cs"/>
            </a:rPr>
            <a:t>TA</a:t>
          </a:r>
          <a:r>
            <a:rPr lang="ja-JP" altLang="en-US"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RA</a:t>
          </a:r>
          <a:r>
            <a:rPr lang="ja-JP" altLang="en-US" sz="1000" b="0" i="0">
              <a:solidFill>
                <a:schemeClr val="dk1"/>
              </a:solidFill>
              <a:effectLst/>
              <a:latin typeface="+mn-ea"/>
              <a:ea typeface="+mn-ea"/>
              <a:cs typeface="+mn-cs"/>
            </a:rPr>
            <a:t>の報酬や他の奨学金等を受給し、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その一部又は全部を授業料に充当する場合は、領収書の該当箇所をハイライトをしてください。</a:t>
          </a: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lang="en-US" altLang="ja-JP" sz="100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⑥ </a:t>
          </a:r>
          <a:r>
            <a:rPr lang="ja-JP" altLang="ja-JP" sz="1000" b="1">
              <a:solidFill>
                <a:schemeClr val="dk1"/>
              </a:solidFill>
              <a:effectLst/>
              <a:latin typeface="+mn-lt"/>
              <a:ea typeface="+mn-ea"/>
              <a:cs typeface="+mn-cs"/>
            </a:rPr>
            <a:t>機構に支給申請した金額を留学先大学に納付したことが確認でき</a:t>
          </a:r>
          <a:r>
            <a:rPr lang="ja-JP" altLang="en-US" sz="1000" b="1">
              <a:solidFill>
                <a:schemeClr val="dk1"/>
              </a:solidFill>
              <a:effectLst/>
              <a:latin typeface="+mn-lt"/>
              <a:ea typeface="+mn-ea"/>
              <a:cs typeface="+mn-cs"/>
            </a:rPr>
            <a:t>る</a:t>
          </a:r>
          <a:endParaRPr lang="ja-JP" altLang="ja-JP" sz="1000" b="1">
            <a:effectLst/>
          </a:endParaRPr>
        </a:p>
        <a:p>
          <a:pPr algn="l"/>
          <a:endParaRPr kumimoji="1" lang="ja-JP" altLang="en-US" sz="10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E41"/>
  <sheetViews>
    <sheetView zoomScaleNormal="100" workbookViewId="0">
      <selection activeCell="F10" sqref="F10"/>
    </sheetView>
  </sheetViews>
  <sheetFormatPr defaultRowHeight="24" customHeight="1"/>
  <cols>
    <col min="1" max="1" width="8.25" customWidth="1"/>
    <col min="2" max="2" width="14.5" customWidth="1"/>
    <col min="3" max="3" width="19.875" customWidth="1"/>
    <col min="4" max="4" width="20.25" customWidth="1"/>
    <col min="5" max="6" width="17.75" customWidth="1"/>
  </cols>
  <sheetData>
    <row r="1" spans="1:5" ht="24" customHeight="1">
      <c r="A1" s="46" t="s">
        <v>247</v>
      </c>
    </row>
    <row r="2" spans="1:5" ht="49.5" customHeight="1" thickBot="1">
      <c r="A2" s="153" t="s">
        <v>248</v>
      </c>
      <c r="B2" s="153"/>
      <c r="C2" s="153"/>
      <c r="D2" s="153"/>
      <c r="E2" s="153"/>
    </row>
    <row r="3" spans="1:5" ht="24" customHeight="1">
      <c r="A3" s="154"/>
      <c r="B3" s="156" t="s">
        <v>139</v>
      </c>
      <c r="C3" s="156" t="s">
        <v>140</v>
      </c>
      <c r="D3" s="156" t="s">
        <v>141</v>
      </c>
      <c r="E3" s="42" t="s">
        <v>249</v>
      </c>
    </row>
    <row r="4" spans="1:5" ht="24" customHeight="1" thickBot="1">
      <c r="A4" s="155"/>
      <c r="B4" s="157"/>
      <c r="C4" s="157"/>
      <c r="D4" s="157"/>
      <c r="E4" s="43" t="s">
        <v>142</v>
      </c>
    </row>
    <row r="5" spans="1:5" ht="24" customHeight="1" thickBot="1">
      <c r="A5" s="71">
        <v>1</v>
      </c>
      <c r="B5" s="44" t="s">
        <v>63</v>
      </c>
      <c r="C5" s="45" t="s">
        <v>65</v>
      </c>
      <c r="D5" s="45" t="s">
        <v>64</v>
      </c>
      <c r="E5" s="44">
        <v>137</v>
      </c>
    </row>
    <row r="6" spans="1:5" ht="24" customHeight="1" thickBot="1">
      <c r="A6" s="71">
        <v>2</v>
      </c>
      <c r="B6" s="44" t="s">
        <v>66</v>
      </c>
      <c r="C6" s="45" t="s">
        <v>67</v>
      </c>
      <c r="D6" s="45" t="s">
        <v>143</v>
      </c>
      <c r="E6" s="44">
        <v>140</v>
      </c>
    </row>
    <row r="7" spans="1:5" ht="24" customHeight="1" thickBot="1">
      <c r="A7" s="71">
        <v>3</v>
      </c>
      <c r="B7" s="44" t="s">
        <v>68</v>
      </c>
      <c r="C7" s="45" t="s">
        <v>69</v>
      </c>
      <c r="D7" s="45" t="s">
        <v>70</v>
      </c>
      <c r="E7" s="44">
        <v>13</v>
      </c>
    </row>
    <row r="8" spans="1:5" ht="24" customHeight="1" thickBot="1">
      <c r="A8" s="71">
        <v>4</v>
      </c>
      <c r="B8" s="44" t="s">
        <v>71</v>
      </c>
      <c r="C8" s="45" t="s">
        <v>72</v>
      </c>
      <c r="D8" s="45" t="s">
        <v>73</v>
      </c>
      <c r="E8" s="44">
        <v>27</v>
      </c>
    </row>
    <row r="9" spans="1:5" ht="24" customHeight="1" thickBot="1">
      <c r="A9" s="71">
        <v>5</v>
      </c>
      <c r="B9" s="44" t="s">
        <v>74</v>
      </c>
      <c r="C9" s="45" t="s">
        <v>75</v>
      </c>
      <c r="D9" s="45" t="s">
        <v>76</v>
      </c>
      <c r="E9" s="44">
        <v>1.73</v>
      </c>
    </row>
    <row r="10" spans="1:5" ht="24" customHeight="1" thickBot="1">
      <c r="A10" s="71">
        <v>6</v>
      </c>
      <c r="B10" s="44" t="s">
        <v>77</v>
      </c>
      <c r="C10" s="45" t="s">
        <v>78</v>
      </c>
      <c r="D10" s="45" t="s">
        <v>79</v>
      </c>
      <c r="E10" s="44">
        <v>105</v>
      </c>
    </row>
    <row r="11" spans="1:5" ht="24" customHeight="1" thickBot="1">
      <c r="A11" s="71">
        <v>7</v>
      </c>
      <c r="B11" s="44" t="s">
        <v>80</v>
      </c>
      <c r="C11" s="45" t="s">
        <v>81</v>
      </c>
      <c r="D11" s="45" t="s">
        <v>82</v>
      </c>
      <c r="E11" s="44">
        <v>6.81</v>
      </c>
    </row>
    <row r="12" spans="1:5" ht="24" customHeight="1" thickBot="1">
      <c r="A12" s="71">
        <v>8</v>
      </c>
      <c r="B12" s="44" t="s">
        <v>83</v>
      </c>
      <c r="C12" s="45" t="s">
        <v>85</v>
      </c>
      <c r="D12" s="45" t="s">
        <v>84</v>
      </c>
      <c r="E12" s="44">
        <v>36</v>
      </c>
    </row>
    <row r="13" spans="1:5" ht="24" customHeight="1" thickBot="1">
      <c r="A13" s="71">
        <v>9</v>
      </c>
      <c r="B13" s="44" t="s">
        <v>86</v>
      </c>
      <c r="C13" s="45" t="s">
        <v>87</v>
      </c>
      <c r="D13" s="45" t="s">
        <v>211</v>
      </c>
      <c r="E13" s="44">
        <v>163</v>
      </c>
    </row>
    <row r="14" spans="1:5" ht="24" customHeight="1" thickBot="1">
      <c r="A14" s="71">
        <v>10</v>
      </c>
      <c r="B14" s="44" t="s">
        <v>88</v>
      </c>
      <c r="C14" s="45" t="s">
        <v>144</v>
      </c>
      <c r="D14" s="45" t="s">
        <v>89</v>
      </c>
      <c r="E14" s="44">
        <v>20</v>
      </c>
    </row>
    <row r="15" spans="1:5" ht="24" customHeight="1" thickBot="1">
      <c r="A15" s="71">
        <v>11</v>
      </c>
      <c r="B15" s="44" t="s">
        <v>90</v>
      </c>
      <c r="C15" s="45" t="s">
        <v>91</v>
      </c>
      <c r="D15" s="45" t="s">
        <v>92</v>
      </c>
      <c r="E15" s="44">
        <v>141</v>
      </c>
    </row>
    <row r="16" spans="1:5" ht="24" customHeight="1" thickBot="1">
      <c r="A16" s="71">
        <v>12</v>
      </c>
      <c r="B16" s="44" t="s">
        <v>93</v>
      </c>
      <c r="C16" s="45" t="s">
        <v>94</v>
      </c>
      <c r="D16" s="45" t="s">
        <v>95</v>
      </c>
      <c r="E16" s="44">
        <v>1.03</v>
      </c>
    </row>
    <row r="17" spans="1:5" ht="24" customHeight="1" thickBot="1">
      <c r="A17" s="71">
        <v>13</v>
      </c>
      <c r="B17" s="44" t="s">
        <v>96</v>
      </c>
      <c r="C17" s="45" t="s">
        <v>97</v>
      </c>
      <c r="D17" s="45" t="s">
        <v>98</v>
      </c>
      <c r="E17" s="44">
        <v>0.1</v>
      </c>
    </row>
    <row r="18" spans="1:5" ht="24" customHeight="1" thickBot="1">
      <c r="A18" s="71">
        <v>14</v>
      </c>
      <c r="B18" s="44" t="s">
        <v>196</v>
      </c>
      <c r="C18" s="45" t="s">
        <v>201</v>
      </c>
      <c r="D18" s="45" t="s">
        <v>202</v>
      </c>
      <c r="E18" s="44">
        <v>2.4700000000000002</v>
      </c>
    </row>
    <row r="19" spans="1:5" ht="24" customHeight="1" thickBot="1">
      <c r="A19" s="71">
        <v>15</v>
      </c>
      <c r="B19" s="44" t="s">
        <v>99</v>
      </c>
      <c r="C19" s="45" t="s">
        <v>100</v>
      </c>
      <c r="D19" s="45" t="s">
        <v>101</v>
      </c>
      <c r="E19" s="44">
        <v>94</v>
      </c>
    </row>
    <row r="20" spans="1:5" ht="24" customHeight="1" thickBot="1">
      <c r="A20" s="71">
        <v>16</v>
      </c>
      <c r="B20" s="44" t="s">
        <v>197</v>
      </c>
      <c r="C20" s="45" t="s">
        <v>203</v>
      </c>
      <c r="D20" s="45" t="s">
        <v>204</v>
      </c>
      <c r="E20" s="44">
        <v>84</v>
      </c>
    </row>
    <row r="21" spans="1:5" ht="24" customHeight="1" thickBot="1">
      <c r="A21" s="71">
        <v>17</v>
      </c>
      <c r="B21" s="44" t="s">
        <v>102</v>
      </c>
      <c r="C21" s="45" t="s">
        <v>103</v>
      </c>
      <c r="D21" s="45" t="s">
        <v>104</v>
      </c>
      <c r="E21" s="44">
        <v>14</v>
      </c>
    </row>
    <row r="22" spans="1:5" ht="24" customHeight="1" thickBot="1">
      <c r="A22" s="71">
        <v>18</v>
      </c>
      <c r="B22" s="44" t="s">
        <v>105</v>
      </c>
      <c r="C22" s="45" t="s">
        <v>106</v>
      </c>
      <c r="D22" s="45" t="s">
        <v>107</v>
      </c>
      <c r="E22" s="44">
        <v>19</v>
      </c>
    </row>
    <row r="23" spans="1:5" ht="24" customHeight="1" thickBot="1">
      <c r="A23" s="71">
        <v>19</v>
      </c>
      <c r="B23" s="44" t="s">
        <v>198</v>
      </c>
      <c r="C23" s="45" t="s">
        <v>205</v>
      </c>
      <c r="D23" s="45" t="s">
        <v>212</v>
      </c>
      <c r="E23" s="44">
        <v>8.15</v>
      </c>
    </row>
    <row r="24" spans="1:5" ht="24" customHeight="1" thickBot="1">
      <c r="A24" s="71">
        <v>20</v>
      </c>
      <c r="B24" s="44" t="s">
        <v>108</v>
      </c>
      <c r="C24" s="45" t="s">
        <v>145</v>
      </c>
      <c r="D24" s="45" t="s">
        <v>109</v>
      </c>
      <c r="E24" s="44">
        <v>18</v>
      </c>
    </row>
    <row r="25" spans="1:5" ht="24" customHeight="1" thickBot="1">
      <c r="A25" s="71">
        <v>21</v>
      </c>
      <c r="B25" s="44" t="s">
        <v>110</v>
      </c>
      <c r="C25" s="45" t="s">
        <v>206</v>
      </c>
      <c r="D25" s="45" t="s">
        <v>111</v>
      </c>
      <c r="E25" s="44">
        <v>31</v>
      </c>
    </row>
    <row r="26" spans="1:5" ht="24" customHeight="1" thickBot="1">
      <c r="A26" s="71">
        <v>22</v>
      </c>
      <c r="B26" s="44" t="s">
        <v>199</v>
      </c>
      <c r="C26" s="45" t="s">
        <v>207</v>
      </c>
      <c r="D26" s="45" t="s">
        <v>208</v>
      </c>
      <c r="E26" s="44">
        <v>0.21</v>
      </c>
    </row>
    <row r="27" spans="1:5" ht="24" customHeight="1" thickBot="1">
      <c r="A27" s="71">
        <v>23</v>
      </c>
      <c r="B27" s="44" t="s">
        <v>112</v>
      </c>
      <c r="C27" s="45" t="s">
        <v>113</v>
      </c>
      <c r="D27" s="45" t="s">
        <v>114</v>
      </c>
      <c r="E27" s="44">
        <v>1.1499999999999999</v>
      </c>
    </row>
    <row r="28" spans="1:5" ht="24" customHeight="1" thickBot="1">
      <c r="A28" s="71">
        <v>24</v>
      </c>
      <c r="B28" s="44" t="s">
        <v>115</v>
      </c>
      <c r="C28" s="45" t="s">
        <v>117</v>
      </c>
      <c r="D28" s="45" t="s">
        <v>116</v>
      </c>
      <c r="E28" s="44">
        <v>40</v>
      </c>
    </row>
    <row r="29" spans="1:5" ht="24" customHeight="1" thickBot="1">
      <c r="A29" s="71">
        <v>25</v>
      </c>
      <c r="B29" s="44" t="s">
        <v>200</v>
      </c>
      <c r="C29" s="45" t="s">
        <v>209</v>
      </c>
      <c r="D29" s="45" t="s">
        <v>210</v>
      </c>
      <c r="E29" s="44">
        <v>2.27</v>
      </c>
    </row>
    <row r="30" spans="1:5" ht="24" customHeight="1" thickBot="1">
      <c r="A30" s="71">
        <v>26</v>
      </c>
      <c r="B30" s="44" t="s">
        <v>118</v>
      </c>
      <c r="C30" s="45" t="s">
        <v>119</v>
      </c>
      <c r="D30" s="45" t="s">
        <v>120</v>
      </c>
      <c r="E30" s="44">
        <v>30</v>
      </c>
    </row>
    <row r="31" spans="1:5" ht="24" customHeight="1" thickBot="1">
      <c r="A31" s="71">
        <v>27</v>
      </c>
      <c r="B31" s="44" t="s">
        <v>121</v>
      </c>
      <c r="C31" s="45" t="s">
        <v>122</v>
      </c>
      <c r="D31" s="45" t="s">
        <v>123</v>
      </c>
      <c r="E31" s="44">
        <v>5.69</v>
      </c>
    </row>
    <row r="32" spans="1:5" ht="24" customHeight="1" thickBot="1">
      <c r="A32" s="71">
        <v>28</v>
      </c>
      <c r="B32" s="44" t="s">
        <v>124</v>
      </c>
      <c r="C32" s="45" t="s">
        <v>125</v>
      </c>
      <c r="D32" s="45" t="s">
        <v>126</v>
      </c>
      <c r="E32" s="44">
        <v>0.35</v>
      </c>
    </row>
    <row r="33" spans="1:5" ht="24" customHeight="1" thickBot="1">
      <c r="A33" s="71">
        <v>29</v>
      </c>
      <c r="B33" s="44" t="s">
        <v>127</v>
      </c>
      <c r="C33" s="45" t="s">
        <v>128</v>
      </c>
      <c r="D33" s="45" t="s">
        <v>129</v>
      </c>
      <c r="E33" s="44">
        <v>28</v>
      </c>
    </row>
    <row r="34" spans="1:5" ht="24" customHeight="1" thickBot="1">
      <c r="A34" s="71">
        <v>30</v>
      </c>
      <c r="B34" s="44" t="s">
        <v>130</v>
      </c>
      <c r="C34" s="45" t="s">
        <v>131</v>
      </c>
      <c r="D34" s="45" t="s">
        <v>132</v>
      </c>
      <c r="E34" s="44">
        <v>98</v>
      </c>
    </row>
    <row r="35" spans="1:5" ht="24" customHeight="1" thickBot="1">
      <c r="A35" s="71">
        <v>31</v>
      </c>
      <c r="B35" s="44" t="s">
        <v>133</v>
      </c>
      <c r="C35" s="45" t="s">
        <v>134</v>
      </c>
      <c r="D35" s="45" t="s">
        <v>135</v>
      </c>
      <c r="E35" s="44">
        <v>72</v>
      </c>
    </row>
    <row r="36" spans="1:5" ht="24" customHeight="1" thickBot="1">
      <c r="A36" s="71">
        <v>32</v>
      </c>
      <c r="B36" s="44" t="s">
        <v>136</v>
      </c>
      <c r="C36" s="45" t="s">
        <v>137</v>
      </c>
      <c r="D36" s="45" t="s">
        <v>138</v>
      </c>
      <c r="E36" s="44">
        <v>37</v>
      </c>
    </row>
    <row r="37" spans="1:5" ht="24" customHeight="1" thickBot="1">
      <c r="A37" s="150">
        <v>33</v>
      </c>
      <c r="B37" s="151" t="s">
        <v>267</v>
      </c>
      <c r="C37" s="152" t="s">
        <v>268</v>
      </c>
      <c r="D37" s="152" t="s">
        <v>269</v>
      </c>
      <c r="E37" s="151">
        <v>4.3405399999999998</v>
      </c>
    </row>
    <row r="38" spans="1:5" ht="41.25" customHeight="1">
      <c r="A38" s="153" t="s">
        <v>260</v>
      </c>
      <c r="B38" s="153"/>
      <c r="C38" s="153"/>
      <c r="D38" s="153"/>
      <c r="E38" s="153"/>
    </row>
    <row r="39" spans="1:5" ht="24" customHeight="1">
      <c r="A39" s="41" t="s">
        <v>146</v>
      </c>
    </row>
    <row r="40" spans="1:5" ht="24" customHeight="1">
      <c r="A40" s="113" t="s">
        <v>250</v>
      </c>
    </row>
    <row r="41" spans="1:5" ht="41.25" customHeight="1">
      <c r="A41" s="153" t="s">
        <v>270</v>
      </c>
      <c r="B41" s="153"/>
      <c r="C41" s="153"/>
      <c r="D41" s="153"/>
      <c r="E41" s="153"/>
    </row>
  </sheetData>
  <sheetProtection password="AF49" sheet="1" objects="1" scenarios="1"/>
  <mergeCells count="7">
    <mergeCell ref="A41:E41"/>
    <mergeCell ref="A2:E2"/>
    <mergeCell ref="A38:E38"/>
    <mergeCell ref="A3:A4"/>
    <mergeCell ref="B3:B4"/>
    <mergeCell ref="C3:C4"/>
    <mergeCell ref="D3:D4"/>
  </mergeCells>
  <phoneticPr fontId="5"/>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29"/>
  <sheetViews>
    <sheetView showGridLines="0" defaultGridColor="0" view="pageBreakPreview" topLeftCell="A16" colorId="22" zoomScaleNormal="120" zoomScaleSheetLayoutView="100" workbookViewId="0">
      <selection activeCell="AG21" sqref="AG21"/>
    </sheetView>
  </sheetViews>
  <sheetFormatPr defaultColWidth="9" defaultRowHeight="12"/>
  <cols>
    <col min="1" max="32" width="3.125" style="3" customWidth="1"/>
    <col min="33" max="16384" width="9" style="3"/>
  </cols>
  <sheetData>
    <row r="1" spans="1:32" ht="12.75" thickTop="1">
      <c r="A1" s="370" t="s">
        <v>226</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2"/>
    </row>
    <row r="2" spans="1:32">
      <c r="A2" s="373"/>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5"/>
    </row>
    <row r="3" spans="1:32">
      <c r="A3" s="373"/>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5"/>
    </row>
    <row r="4" spans="1:32">
      <c r="A4" s="373"/>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5"/>
    </row>
    <row r="5" spans="1:32">
      <c r="A5" s="373"/>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5"/>
    </row>
    <row r="6" spans="1:32">
      <c r="A6" s="373"/>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5"/>
    </row>
    <row r="7" spans="1:32">
      <c r="A7" s="373"/>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5"/>
    </row>
    <row r="8" spans="1:32">
      <c r="A8" s="373"/>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5"/>
    </row>
    <row r="9" spans="1:32">
      <c r="A9" s="373"/>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5"/>
    </row>
    <row r="10" spans="1:32">
      <c r="A10" s="373"/>
      <c r="B10" s="374"/>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5"/>
    </row>
    <row r="11" spans="1:32">
      <c r="A11" s="373"/>
      <c r="B11" s="374"/>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5"/>
    </row>
    <row r="12" spans="1:32">
      <c r="A12" s="373"/>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5"/>
    </row>
    <row r="13" spans="1:32">
      <c r="A13" s="373"/>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5"/>
    </row>
    <row r="14" spans="1:32" ht="12.75" thickBot="1">
      <c r="A14" s="376"/>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8"/>
    </row>
    <row r="15" spans="1:32" ht="12.75" thickTop="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1:32">
      <c r="A16" s="9"/>
      <c r="B16" s="9"/>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58" t="s">
        <v>227</v>
      </c>
      <c r="AE16" s="10"/>
      <c r="AF16" s="10"/>
    </row>
    <row r="17" spans="1:32">
      <c r="A17" s="1" t="s">
        <v>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row>
    <row r="18" spans="1:32">
      <c r="A18" s="10" t="s">
        <v>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1:32">
      <c r="A19" s="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row>
    <row r="20" spans="1:32">
      <c r="A20" s="1"/>
      <c r="B20" s="10"/>
      <c r="C20" s="10"/>
      <c r="D20" s="10"/>
      <c r="E20" s="10"/>
      <c r="F20" s="10"/>
      <c r="G20" s="10"/>
      <c r="H20" s="10"/>
      <c r="I20" s="10"/>
      <c r="J20" s="10"/>
      <c r="K20" s="10"/>
      <c r="L20" s="10"/>
      <c r="M20" s="10"/>
      <c r="N20" s="10"/>
      <c r="O20" s="10"/>
      <c r="P20" s="10"/>
      <c r="Q20" s="10"/>
      <c r="R20" s="10"/>
      <c r="S20" s="10"/>
      <c r="T20" s="10"/>
      <c r="U20" s="10"/>
      <c r="V20" s="1" t="s">
        <v>0</v>
      </c>
      <c r="W20" s="158" t="s">
        <v>228</v>
      </c>
      <c r="X20" s="158"/>
      <c r="Y20" s="158"/>
      <c r="Z20" s="158"/>
      <c r="AA20" s="158"/>
      <c r="AB20" s="158"/>
      <c r="AC20" s="158"/>
      <c r="AD20" s="158"/>
      <c r="AE20" s="158"/>
      <c r="AF20" s="158"/>
    </row>
    <row r="21" spans="1:32">
      <c r="A21" s="1"/>
      <c r="B21" s="10"/>
      <c r="C21" s="10"/>
      <c r="D21" s="10"/>
      <c r="E21" s="10"/>
      <c r="F21" s="10"/>
      <c r="G21" s="10"/>
      <c r="H21" s="10"/>
      <c r="I21" s="10"/>
      <c r="J21" s="10"/>
      <c r="K21" s="10"/>
      <c r="L21" s="10"/>
      <c r="M21" s="10"/>
      <c r="N21" s="10"/>
      <c r="O21" s="10"/>
      <c r="P21" s="10"/>
      <c r="Q21" s="10"/>
      <c r="R21" s="10"/>
      <c r="S21" s="10"/>
      <c r="T21" s="10"/>
      <c r="U21" s="10"/>
      <c r="V21" s="1" t="s">
        <v>8</v>
      </c>
      <c r="W21" s="158" t="s">
        <v>157</v>
      </c>
      <c r="X21" s="158"/>
      <c r="Y21" s="158"/>
      <c r="Z21" s="158"/>
      <c r="AA21" s="158"/>
      <c r="AB21" s="158"/>
      <c r="AC21" s="158"/>
      <c r="AD21" s="158"/>
      <c r="AE21" s="158"/>
      <c r="AF21" s="158"/>
    </row>
    <row r="22" spans="1:32">
      <c r="A22" s="10"/>
      <c r="B22" s="10"/>
      <c r="C22" s="10"/>
      <c r="D22" s="10"/>
      <c r="E22" s="10"/>
      <c r="F22" s="10"/>
      <c r="G22" s="10"/>
      <c r="H22" s="10"/>
      <c r="I22" s="10"/>
      <c r="J22" s="10"/>
      <c r="K22" s="10"/>
      <c r="L22" s="10"/>
      <c r="M22" s="10"/>
      <c r="N22" s="10"/>
      <c r="O22" s="10"/>
      <c r="P22" s="10"/>
      <c r="Q22" s="10"/>
      <c r="R22" s="10"/>
      <c r="S22" s="10"/>
      <c r="T22" s="10"/>
      <c r="U22" s="10"/>
      <c r="V22" s="1" t="s">
        <v>9</v>
      </c>
      <c r="W22" s="158" t="s">
        <v>10</v>
      </c>
      <c r="X22" s="158"/>
      <c r="Y22" s="158"/>
      <c r="Z22" s="158"/>
      <c r="AA22" s="158"/>
      <c r="AB22" s="158"/>
      <c r="AC22" s="158"/>
      <c r="AD22" s="158"/>
      <c r="AE22" s="158"/>
      <c r="AF22" s="158"/>
    </row>
    <row r="23" spans="1:32">
      <c r="A23" s="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c r="A24" s="159" t="s">
        <v>229</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row>
    <row r="26" spans="1:32">
      <c r="A26" s="3" t="s">
        <v>11</v>
      </c>
    </row>
    <row r="27" spans="1:32">
      <c r="A27" s="4"/>
      <c r="B27" s="4"/>
      <c r="C27" s="4"/>
      <c r="D27" s="4"/>
      <c r="E27" s="4"/>
      <c r="F27" s="4"/>
      <c r="G27" s="4"/>
      <c r="H27" s="4"/>
      <c r="I27" s="4"/>
      <c r="J27" s="4"/>
      <c r="K27" s="4"/>
      <c r="L27" s="4"/>
      <c r="M27" s="4"/>
      <c r="N27" s="4"/>
      <c r="O27" s="4"/>
      <c r="P27" s="4"/>
      <c r="Q27" s="4"/>
      <c r="R27" s="4"/>
      <c r="S27" s="4"/>
      <c r="T27" s="4"/>
      <c r="U27" s="4"/>
      <c r="V27" s="4"/>
      <c r="W27" s="4"/>
      <c r="X27" s="4"/>
      <c r="Y27" s="4" t="s">
        <v>3</v>
      </c>
      <c r="Z27" s="4"/>
      <c r="AA27" s="4"/>
      <c r="AB27" s="4"/>
      <c r="AC27" s="4"/>
      <c r="AD27" s="4"/>
      <c r="AE27" s="4"/>
      <c r="AF27" s="4"/>
    </row>
    <row r="28" spans="1:32">
      <c r="A28" s="386" t="s">
        <v>12</v>
      </c>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row>
    <row r="29" spans="1:3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2" s="89" customFormat="1" ht="23.25" customHeight="1">
      <c r="A30" s="34" t="s">
        <v>18</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ht="15.75" customHeight="1">
      <c r="A31" s="160" t="s">
        <v>19</v>
      </c>
      <c r="B31" s="160"/>
      <c r="C31" s="160"/>
      <c r="D31" s="160"/>
      <c r="E31" s="160"/>
      <c r="F31" s="160"/>
      <c r="G31" s="160"/>
      <c r="H31" s="160"/>
      <c r="I31" s="160"/>
      <c r="J31" s="161">
        <v>2022</v>
      </c>
      <c r="K31" s="162"/>
      <c r="L31" s="162"/>
      <c r="M31" s="162"/>
      <c r="N31" s="73" t="s">
        <v>4</v>
      </c>
      <c r="O31" s="162">
        <v>9</v>
      </c>
      <c r="P31" s="162"/>
      <c r="Q31" s="73" t="s">
        <v>16</v>
      </c>
      <c r="R31" s="48"/>
      <c r="S31" s="48" t="s">
        <v>20</v>
      </c>
      <c r="T31" s="11"/>
      <c r="U31" s="11"/>
      <c r="V31" s="162">
        <v>2024</v>
      </c>
      <c r="W31" s="162"/>
      <c r="X31" s="162"/>
      <c r="Y31" s="162"/>
      <c r="Z31" s="73" t="s">
        <v>4</v>
      </c>
      <c r="AA31" s="162">
        <v>8</v>
      </c>
      <c r="AB31" s="162"/>
      <c r="AC31" s="73" t="s">
        <v>16</v>
      </c>
      <c r="AD31" s="169"/>
      <c r="AE31" s="169"/>
      <c r="AF31" s="12"/>
    </row>
    <row r="32" spans="1:32" ht="15.75" customHeight="1">
      <c r="A32" s="170" t="s">
        <v>265</v>
      </c>
      <c r="B32" s="171"/>
      <c r="C32" s="171"/>
      <c r="D32" s="171"/>
      <c r="E32" s="171"/>
      <c r="F32" s="171"/>
      <c r="G32" s="171"/>
      <c r="H32" s="171"/>
      <c r="I32" s="172"/>
      <c r="J32" s="173" t="s">
        <v>176</v>
      </c>
      <c r="K32" s="174"/>
      <c r="L32" s="174"/>
      <c r="M32" s="174"/>
      <c r="N32" s="174"/>
      <c r="O32" s="174"/>
      <c r="P32" s="174"/>
      <c r="Q32" s="174"/>
      <c r="R32" s="174"/>
      <c r="S32" s="174"/>
      <c r="T32" s="174"/>
      <c r="U32" s="174"/>
      <c r="V32" s="174"/>
      <c r="W32" s="174"/>
      <c r="X32" s="174"/>
      <c r="Y32" s="174"/>
      <c r="Z32" s="174"/>
      <c r="AA32" s="174"/>
      <c r="AB32" s="174"/>
      <c r="AC32" s="174"/>
      <c r="AD32" s="174"/>
      <c r="AE32" s="174"/>
      <c r="AF32" s="175"/>
    </row>
    <row r="33" spans="1:32" ht="15.75" customHeight="1">
      <c r="A33" s="160" t="s">
        <v>266</v>
      </c>
      <c r="B33" s="160"/>
      <c r="C33" s="160"/>
      <c r="D33" s="160"/>
      <c r="E33" s="160"/>
      <c r="F33" s="160"/>
      <c r="G33" s="160"/>
      <c r="H33" s="160"/>
      <c r="I33" s="160"/>
      <c r="J33" s="176" t="s">
        <v>181</v>
      </c>
      <c r="K33" s="177"/>
      <c r="L33" s="177"/>
      <c r="M33" s="177"/>
      <c r="N33" s="177"/>
      <c r="O33" s="177"/>
      <c r="P33" s="177"/>
      <c r="Q33" s="177"/>
      <c r="R33" s="177"/>
      <c r="S33" s="177"/>
      <c r="T33" s="177"/>
      <c r="U33" s="178"/>
      <c r="V33" s="160" t="s">
        <v>15</v>
      </c>
      <c r="W33" s="160"/>
      <c r="X33" s="160"/>
      <c r="Y33" s="173" t="s">
        <v>182</v>
      </c>
      <c r="Z33" s="174"/>
      <c r="AA33" s="174"/>
      <c r="AB33" s="174"/>
      <c r="AC33" s="174"/>
      <c r="AD33" s="174"/>
      <c r="AE33" s="174"/>
      <c r="AF33" s="175"/>
    </row>
    <row r="35" spans="1:32" s="89" customFormat="1" ht="23.25" customHeight="1">
      <c r="A35" s="34" t="s">
        <v>271</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c r="A36" s="163" t="s">
        <v>28</v>
      </c>
      <c r="B36" s="164"/>
      <c r="C36" s="165"/>
      <c r="D36" s="163" t="s">
        <v>29</v>
      </c>
      <c r="E36" s="164"/>
      <c r="F36" s="165"/>
      <c r="G36" s="163" t="s">
        <v>30</v>
      </c>
      <c r="H36" s="164"/>
      <c r="I36" s="164"/>
      <c r="J36" s="164"/>
      <c r="K36" s="164"/>
      <c r="L36" s="165"/>
      <c r="M36" s="166" t="s">
        <v>31</v>
      </c>
      <c r="N36" s="167"/>
      <c r="O36" s="168"/>
      <c r="P36" s="166" t="s">
        <v>62</v>
      </c>
      <c r="Q36" s="167"/>
      <c r="R36" s="167"/>
      <c r="S36" s="167"/>
      <c r="T36" s="168"/>
      <c r="U36" s="163" t="s">
        <v>32</v>
      </c>
      <c r="V36" s="164"/>
      <c r="W36" s="164"/>
      <c r="X36" s="164"/>
      <c r="Y36" s="164"/>
      <c r="Z36" s="164"/>
      <c r="AA36" s="5"/>
      <c r="AB36" s="5"/>
      <c r="AC36" s="5"/>
      <c r="AD36" s="5"/>
      <c r="AE36" s="5"/>
      <c r="AF36" s="6"/>
    </row>
    <row r="37" spans="1:32" ht="15.75" customHeight="1">
      <c r="A37" s="193" t="s">
        <v>230</v>
      </c>
      <c r="B37" s="194"/>
      <c r="C37" s="195"/>
      <c r="D37" s="123">
        <v>1</v>
      </c>
      <c r="E37" s="182" t="s">
        <v>22</v>
      </c>
      <c r="F37" s="183"/>
      <c r="G37" s="182">
        <v>2023</v>
      </c>
      <c r="H37" s="202"/>
      <c r="I37" s="183"/>
      <c r="J37" s="49" t="s">
        <v>4</v>
      </c>
      <c r="K37" s="127">
        <v>4</v>
      </c>
      <c r="L37" s="49" t="s">
        <v>21</v>
      </c>
      <c r="M37" s="203" t="s">
        <v>156</v>
      </c>
      <c r="N37" s="203"/>
      <c r="O37" s="203"/>
      <c r="P37" s="188" t="s">
        <v>231</v>
      </c>
      <c r="Q37" s="189"/>
      <c r="R37" s="189"/>
      <c r="S37" s="189"/>
      <c r="T37" s="190"/>
      <c r="U37" s="191">
        <v>1018750</v>
      </c>
      <c r="V37" s="192"/>
      <c r="W37" s="192"/>
      <c r="X37" s="192"/>
      <c r="Y37" s="192"/>
      <c r="Z37" s="192"/>
      <c r="AA37" s="13" t="s">
        <v>17</v>
      </c>
      <c r="AB37" s="179">
        <f>IF(M37="支給",U37*1,IF(M37="返納",U37*-1,""))</f>
        <v>1018750</v>
      </c>
      <c r="AC37" s="180"/>
      <c r="AD37" s="180"/>
      <c r="AE37" s="181"/>
      <c r="AF37" s="13" t="s">
        <v>17</v>
      </c>
    </row>
    <row r="38" spans="1:32" ht="15.75" customHeight="1">
      <c r="A38" s="196"/>
      <c r="B38" s="197"/>
      <c r="C38" s="198"/>
      <c r="D38" s="128">
        <v>2</v>
      </c>
      <c r="E38" s="182" t="s">
        <v>22</v>
      </c>
      <c r="F38" s="183"/>
      <c r="G38" s="184">
        <v>2023</v>
      </c>
      <c r="H38" s="185"/>
      <c r="I38" s="186"/>
      <c r="J38" s="49" t="s">
        <v>4</v>
      </c>
      <c r="K38" s="127">
        <v>8</v>
      </c>
      <c r="L38" s="49" t="s">
        <v>21</v>
      </c>
      <c r="M38" s="187" t="s">
        <v>155</v>
      </c>
      <c r="N38" s="187"/>
      <c r="O38" s="187"/>
      <c r="P38" s="188" t="s">
        <v>177</v>
      </c>
      <c r="Q38" s="189"/>
      <c r="R38" s="189"/>
      <c r="S38" s="189"/>
      <c r="T38" s="190"/>
      <c r="U38" s="191">
        <v>25000</v>
      </c>
      <c r="V38" s="192"/>
      <c r="W38" s="192"/>
      <c r="X38" s="192"/>
      <c r="Y38" s="192"/>
      <c r="Z38" s="192"/>
      <c r="AA38" s="13" t="s">
        <v>17</v>
      </c>
      <c r="AB38" s="179">
        <f t="shared" ref="AB38:AB42" si="0">IF(M38="支給",U38*1,IF(M38="返納",U38*-1,""))</f>
        <v>-25000</v>
      </c>
      <c r="AC38" s="180"/>
      <c r="AD38" s="180"/>
      <c r="AE38" s="181"/>
      <c r="AF38" s="13" t="s">
        <v>17</v>
      </c>
    </row>
    <row r="39" spans="1:32" ht="15.75" customHeight="1">
      <c r="A39" s="196"/>
      <c r="B39" s="197"/>
      <c r="C39" s="198"/>
      <c r="D39" s="128">
        <v>3</v>
      </c>
      <c r="E39" s="182" t="s">
        <v>22</v>
      </c>
      <c r="F39" s="183"/>
      <c r="G39" s="184">
        <v>2023</v>
      </c>
      <c r="H39" s="185"/>
      <c r="I39" s="186"/>
      <c r="J39" s="49" t="s">
        <v>4</v>
      </c>
      <c r="K39" s="127">
        <v>8</v>
      </c>
      <c r="L39" s="49" t="s">
        <v>21</v>
      </c>
      <c r="M39" s="187" t="s">
        <v>155</v>
      </c>
      <c r="N39" s="187"/>
      <c r="O39" s="187"/>
      <c r="P39" s="188" t="s">
        <v>231</v>
      </c>
      <c r="Q39" s="189"/>
      <c r="R39" s="189"/>
      <c r="S39" s="189"/>
      <c r="T39" s="190"/>
      <c r="U39" s="191">
        <v>25000</v>
      </c>
      <c r="V39" s="192"/>
      <c r="W39" s="192"/>
      <c r="X39" s="192"/>
      <c r="Y39" s="192"/>
      <c r="Z39" s="192"/>
      <c r="AA39" s="13" t="s">
        <v>17</v>
      </c>
      <c r="AB39" s="179">
        <f t="shared" si="0"/>
        <v>-25000</v>
      </c>
      <c r="AC39" s="180"/>
      <c r="AD39" s="180"/>
      <c r="AE39" s="181"/>
      <c r="AF39" s="13" t="s">
        <v>17</v>
      </c>
    </row>
    <row r="40" spans="1:32" ht="15.75" customHeight="1">
      <c r="A40" s="196"/>
      <c r="B40" s="197"/>
      <c r="C40" s="198"/>
      <c r="D40" s="128"/>
      <c r="E40" s="182" t="s">
        <v>22</v>
      </c>
      <c r="F40" s="183"/>
      <c r="G40" s="184"/>
      <c r="H40" s="185"/>
      <c r="I40" s="186"/>
      <c r="J40" s="49" t="s">
        <v>4</v>
      </c>
      <c r="K40" s="127"/>
      <c r="L40" s="49" t="s">
        <v>21</v>
      </c>
      <c r="M40" s="187"/>
      <c r="N40" s="187"/>
      <c r="O40" s="187"/>
      <c r="P40" s="188"/>
      <c r="Q40" s="189"/>
      <c r="R40" s="189"/>
      <c r="S40" s="189"/>
      <c r="T40" s="190"/>
      <c r="U40" s="191"/>
      <c r="V40" s="192"/>
      <c r="W40" s="192"/>
      <c r="X40" s="192"/>
      <c r="Y40" s="192"/>
      <c r="Z40" s="192"/>
      <c r="AA40" s="13" t="s">
        <v>17</v>
      </c>
      <c r="AB40" s="179" t="str">
        <f t="shared" si="0"/>
        <v/>
      </c>
      <c r="AC40" s="180"/>
      <c r="AD40" s="180"/>
      <c r="AE40" s="181"/>
      <c r="AF40" s="13" t="s">
        <v>17</v>
      </c>
    </row>
    <row r="41" spans="1:32" ht="15.75" customHeight="1">
      <c r="A41" s="196"/>
      <c r="B41" s="197"/>
      <c r="C41" s="198"/>
      <c r="D41" s="128"/>
      <c r="E41" s="182" t="s">
        <v>22</v>
      </c>
      <c r="F41" s="183"/>
      <c r="G41" s="184"/>
      <c r="H41" s="185"/>
      <c r="I41" s="186"/>
      <c r="J41" s="49" t="s">
        <v>4</v>
      </c>
      <c r="K41" s="127"/>
      <c r="L41" s="49" t="s">
        <v>21</v>
      </c>
      <c r="M41" s="187"/>
      <c r="N41" s="187"/>
      <c r="O41" s="187"/>
      <c r="P41" s="188"/>
      <c r="Q41" s="189"/>
      <c r="R41" s="189"/>
      <c r="S41" s="189"/>
      <c r="T41" s="190"/>
      <c r="U41" s="191"/>
      <c r="V41" s="192"/>
      <c r="W41" s="192"/>
      <c r="X41" s="192"/>
      <c r="Y41" s="192"/>
      <c r="Z41" s="192"/>
      <c r="AA41" s="13" t="s">
        <v>17</v>
      </c>
      <c r="AB41" s="179" t="str">
        <f t="shared" si="0"/>
        <v/>
      </c>
      <c r="AC41" s="180"/>
      <c r="AD41" s="180"/>
      <c r="AE41" s="181"/>
      <c r="AF41" s="13" t="s">
        <v>17</v>
      </c>
    </row>
    <row r="42" spans="1:32" ht="15.75" customHeight="1">
      <c r="A42" s="199"/>
      <c r="B42" s="200"/>
      <c r="C42" s="201"/>
      <c r="D42" s="128"/>
      <c r="E42" s="182" t="s">
        <v>22</v>
      </c>
      <c r="F42" s="183"/>
      <c r="G42" s="184"/>
      <c r="H42" s="185"/>
      <c r="I42" s="186"/>
      <c r="J42" s="49" t="s">
        <v>4</v>
      </c>
      <c r="K42" s="127"/>
      <c r="L42" s="49" t="s">
        <v>21</v>
      </c>
      <c r="M42" s="187"/>
      <c r="N42" s="187"/>
      <c r="O42" s="187"/>
      <c r="P42" s="188"/>
      <c r="Q42" s="189"/>
      <c r="R42" s="189"/>
      <c r="S42" s="189"/>
      <c r="T42" s="190"/>
      <c r="U42" s="191"/>
      <c r="V42" s="192"/>
      <c r="W42" s="192"/>
      <c r="X42" s="192"/>
      <c r="Y42" s="192"/>
      <c r="Z42" s="192"/>
      <c r="AA42" s="13" t="s">
        <v>17</v>
      </c>
      <c r="AB42" s="179" t="str">
        <f t="shared" si="0"/>
        <v/>
      </c>
      <c r="AC42" s="180"/>
      <c r="AD42" s="180"/>
      <c r="AE42" s="181"/>
      <c r="AF42" s="13" t="s">
        <v>17</v>
      </c>
    </row>
    <row r="43" spans="1:32" ht="15.75" customHeight="1">
      <c r="A43" s="14"/>
      <c r="B43" s="15"/>
      <c r="C43" s="15"/>
      <c r="D43" s="15" t="s">
        <v>25</v>
      </c>
      <c r="E43" s="15"/>
      <c r="F43" s="15"/>
      <c r="G43" s="15" t="s">
        <v>23</v>
      </c>
      <c r="H43" s="15" t="s">
        <v>178</v>
      </c>
      <c r="I43" s="15"/>
      <c r="J43" s="15"/>
      <c r="K43" s="15"/>
      <c r="L43" s="15"/>
      <c r="M43" s="15" t="s">
        <v>24</v>
      </c>
      <c r="N43" s="15"/>
      <c r="O43" s="15"/>
      <c r="P43" s="15"/>
      <c r="Q43" s="15"/>
      <c r="R43" s="15"/>
      <c r="S43" s="15"/>
      <c r="T43" s="15"/>
      <c r="U43" s="15"/>
      <c r="V43" s="15"/>
      <c r="W43" s="15"/>
      <c r="X43" s="15"/>
      <c r="Y43" s="15"/>
      <c r="Z43" s="15"/>
      <c r="AA43" s="16"/>
      <c r="AB43" s="179">
        <f ca="1">SUMIF(P37:T42,H43,AB37:AE42)</f>
        <v>-25000</v>
      </c>
      <c r="AC43" s="180"/>
      <c r="AD43" s="180"/>
      <c r="AE43" s="181"/>
      <c r="AF43" s="13" t="s">
        <v>17</v>
      </c>
    </row>
    <row r="44" spans="1:32" ht="15.75" customHeight="1">
      <c r="A44" s="14"/>
      <c r="B44" s="15"/>
      <c r="C44" s="15"/>
      <c r="D44" s="15" t="s">
        <v>26</v>
      </c>
      <c r="E44" s="15"/>
      <c r="F44" s="15"/>
      <c r="G44" s="15" t="s">
        <v>23</v>
      </c>
      <c r="H44" s="15" t="s">
        <v>190</v>
      </c>
      <c r="I44" s="15"/>
      <c r="J44" s="15"/>
      <c r="K44" s="15"/>
      <c r="L44" s="15"/>
      <c r="M44" s="15" t="s">
        <v>24</v>
      </c>
      <c r="N44" s="15"/>
      <c r="O44" s="15"/>
      <c r="P44" s="15"/>
      <c r="Q44" s="15"/>
      <c r="R44" s="15"/>
      <c r="S44" s="15"/>
      <c r="T44" s="15"/>
      <c r="U44" s="15"/>
      <c r="V44" s="15"/>
      <c r="W44" s="15"/>
      <c r="X44" s="15"/>
      <c r="Y44" s="15"/>
      <c r="Z44" s="15"/>
      <c r="AA44" s="16"/>
      <c r="AB44" s="179">
        <f ca="1">SUMIF(P37:T42,H44,AB37:AE42)+SUMIF(P37:T42,"",AB37:AE42)</f>
        <v>993750</v>
      </c>
      <c r="AC44" s="180"/>
      <c r="AD44" s="180"/>
      <c r="AE44" s="181"/>
      <c r="AF44" s="13" t="s">
        <v>17</v>
      </c>
    </row>
    <row r="45" spans="1:32" ht="15.75" customHeight="1">
      <c r="A45" s="221" t="s">
        <v>232</v>
      </c>
      <c r="B45" s="222"/>
      <c r="C45" s="223"/>
      <c r="D45" s="123">
        <v>1</v>
      </c>
      <c r="E45" s="182" t="s">
        <v>22</v>
      </c>
      <c r="F45" s="183"/>
      <c r="G45" s="205"/>
      <c r="H45" s="206"/>
      <c r="I45" s="207"/>
      <c r="J45" s="49" t="s">
        <v>4</v>
      </c>
      <c r="K45" s="127"/>
      <c r="L45" s="49" t="s">
        <v>21</v>
      </c>
      <c r="M45" s="187"/>
      <c r="N45" s="187"/>
      <c r="O45" s="187"/>
      <c r="P45" s="204"/>
      <c r="Q45" s="204"/>
      <c r="R45" s="204"/>
      <c r="S45" s="204"/>
      <c r="T45" s="204"/>
      <c r="U45" s="191"/>
      <c r="V45" s="192"/>
      <c r="W45" s="192"/>
      <c r="X45" s="192"/>
      <c r="Y45" s="192"/>
      <c r="Z45" s="192"/>
      <c r="AA45" s="13" t="s">
        <v>17</v>
      </c>
      <c r="AB45" s="179" t="str">
        <f t="shared" ref="AB45:AB48" si="1">IF(M45="支給",U45*1,IF(M45="返納",U45*-1,""))</f>
        <v/>
      </c>
      <c r="AC45" s="180"/>
      <c r="AD45" s="180"/>
      <c r="AE45" s="181"/>
      <c r="AF45" s="13" t="s">
        <v>17</v>
      </c>
    </row>
    <row r="46" spans="1:32" ht="15.75" customHeight="1">
      <c r="A46" s="224"/>
      <c r="B46" s="225"/>
      <c r="C46" s="226"/>
      <c r="D46" s="128"/>
      <c r="E46" s="182" t="s">
        <v>22</v>
      </c>
      <c r="F46" s="183"/>
      <c r="G46" s="205"/>
      <c r="H46" s="206"/>
      <c r="I46" s="207"/>
      <c r="J46" s="49" t="s">
        <v>4</v>
      </c>
      <c r="K46" s="127"/>
      <c r="L46" s="49" t="s">
        <v>21</v>
      </c>
      <c r="M46" s="187"/>
      <c r="N46" s="187"/>
      <c r="O46" s="187"/>
      <c r="P46" s="204"/>
      <c r="Q46" s="204"/>
      <c r="R46" s="204"/>
      <c r="S46" s="204"/>
      <c r="T46" s="204"/>
      <c r="U46" s="191"/>
      <c r="V46" s="192"/>
      <c r="W46" s="192"/>
      <c r="X46" s="192"/>
      <c r="Y46" s="192"/>
      <c r="Z46" s="192"/>
      <c r="AA46" s="13" t="s">
        <v>17</v>
      </c>
      <c r="AB46" s="179" t="str">
        <f t="shared" si="1"/>
        <v/>
      </c>
      <c r="AC46" s="180"/>
      <c r="AD46" s="180"/>
      <c r="AE46" s="181"/>
      <c r="AF46" s="13" t="s">
        <v>17</v>
      </c>
    </row>
    <row r="47" spans="1:32" ht="15.75" customHeight="1">
      <c r="A47" s="224"/>
      <c r="B47" s="225"/>
      <c r="C47" s="226"/>
      <c r="D47" s="128"/>
      <c r="E47" s="182" t="s">
        <v>22</v>
      </c>
      <c r="F47" s="183"/>
      <c r="G47" s="205"/>
      <c r="H47" s="206"/>
      <c r="I47" s="207"/>
      <c r="J47" s="49" t="s">
        <v>4</v>
      </c>
      <c r="K47" s="127"/>
      <c r="L47" s="49" t="s">
        <v>21</v>
      </c>
      <c r="M47" s="187"/>
      <c r="N47" s="187"/>
      <c r="O47" s="187"/>
      <c r="P47" s="204"/>
      <c r="Q47" s="204"/>
      <c r="R47" s="204"/>
      <c r="S47" s="204"/>
      <c r="T47" s="204"/>
      <c r="U47" s="191"/>
      <c r="V47" s="192"/>
      <c r="W47" s="192"/>
      <c r="X47" s="192"/>
      <c r="Y47" s="192"/>
      <c r="Z47" s="192"/>
      <c r="AA47" s="13" t="s">
        <v>17</v>
      </c>
      <c r="AB47" s="179" t="str">
        <f t="shared" si="1"/>
        <v/>
      </c>
      <c r="AC47" s="180"/>
      <c r="AD47" s="180"/>
      <c r="AE47" s="181"/>
      <c r="AF47" s="13" t="s">
        <v>17</v>
      </c>
    </row>
    <row r="48" spans="1:32" ht="15.75" customHeight="1">
      <c r="A48" s="227"/>
      <c r="B48" s="228"/>
      <c r="C48" s="229"/>
      <c r="D48" s="128"/>
      <c r="E48" s="182" t="s">
        <v>22</v>
      </c>
      <c r="F48" s="183"/>
      <c r="G48" s="205"/>
      <c r="H48" s="206"/>
      <c r="I48" s="207"/>
      <c r="J48" s="49" t="s">
        <v>4</v>
      </c>
      <c r="K48" s="127"/>
      <c r="L48" s="49" t="s">
        <v>21</v>
      </c>
      <c r="M48" s="187"/>
      <c r="N48" s="187"/>
      <c r="O48" s="187"/>
      <c r="P48" s="204"/>
      <c r="Q48" s="204"/>
      <c r="R48" s="204"/>
      <c r="S48" s="204"/>
      <c r="T48" s="204"/>
      <c r="U48" s="191"/>
      <c r="V48" s="192"/>
      <c r="W48" s="192"/>
      <c r="X48" s="192"/>
      <c r="Y48" s="192"/>
      <c r="Z48" s="192"/>
      <c r="AA48" s="13" t="s">
        <v>17</v>
      </c>
      <c r="AB48" s="179" t="str">
        <f t="shared" si="1"/>
        <v/>
      </c>
      <c r="AC48" s="180"/>
      <c r="AD48" s="180"/>
      <c r="AE48" s="181"/>
      <c r="AF48" s="13" t="s">
        <v>17</v>
      </c>
    </row>
    <row r="49" spans="1:32" ht="15.75" customHeight="1" thickBot="1">
      <c r="A49" s="14"/>
      <c r="B49" s="15"/>
      <c r="C49" s="15"/>
      <c r="D49" s="15" t="s">
        <v>27</v>
      </c>
      <c r="E49" s="15"/>
      <c r="F49" s="15"/>
      <c r="G49" s="15" t="s">
        <v>23</v>
      </c>
      <c r="H49" s="15" t="s">
        <v>190</v>
      </c>
      <c r="I49" s="15"/>
      <c r="J49" s="15"/>
      <c r="K49" s="15"/>
      <c r="L49" s="15"/>
      <c r="M49" s="15" t="s">
        <v>24</v>
      </c>
      <c r="N49" s="15"/>
      <c r="O49" s="15"/>
      <c r="P49" s="15"/>
      <c r="Q49" s="15"/>
      <c r="R49" s="15"/>
      <c r="S49" s="15"/>
      <c r="T49" s="15"/>
      <c r="U49" s="15"/>
      <c r="V49" s="15"/>
      <c r="W49" s="15"/>
      <c r="X49" s="15"/>
      <c r="Y49" s="15"/>
      <c r="Z49" s="15"/>
      <c r="AA49" s="16"/>
      <c r="AB49" s="208">
        <f>SUM(AB45:AE48)</f>
        <v>0</v>
      </c>
      <c r="AC49" s="209"/>
      <c r="AD49" s="209"/>
      <c r="AE49" s="210"/>
      <c r="AF49" s="17" t="s">
        <v>17</v>
      </c>
    </row>
    <row r="50" spans="1:32" ht="15.75" customHeight="1" thickTop="1">
      <c r="A50" s="18" t="s">
        <v>233</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20"/>
      <c r="AB50" s="211">
        <f ca="1">AB44+AB49</f>
        <v>993750</v>
      </c>
      <c r="AC50" s="212"/>
      <c r="AD50" s="212"/>
      <c r="AE50" s="213"/>
      <c r="AF50" s="21" t="s">
        <v>17</v>
      </c>
    </row>
    <row r="51" spans="1:32" ht="15.75" customHeight="1">
      <c r="A51" s="65" t="s">
        <v>234</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7"/>
      <c r="AB51" s="214">
        <v>3000000</v>
      </c>
      <c r="AC51" s="215"/>
      <c r="AD51" s="215"/>
      <c r="AE51" s="216"/>
      <c r="AF51" s="17" t="s">
        <v>17</v>
      </c>
    </row>
    <row r="52" spans="1:32" ht="15.75" customHeight="1">
      <c r="A52" s="379" t="s">
        <v>235</v>
      </c>
      <c r="B52" s="380"/>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1"/>
      <c r="AB52" s="217">
        <f ca="1">AB51-AB50</f>
        <v>2006250</v>
      </c>
      <c r="AC52" s="218"/>
      <c r="AD52" s="218"/>
      <c r="AE52" s="219"/>
      <c r="AF52" s="22" t="s">
        <v>17</v>
      </c>
    </row>
    <row r="53" spans="1:32">
      <c r="A53" s="28" t="s">
        <v>236</v>
      </c>
      <c r="B53" s="29"/>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32">
      <c r="A54" s="28" t="s">
        <v>237</v>
      </c>
      <c r="B54" s="29"/>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32" s="89" customFormat="1" ht="23.25" customHeight="1">
      <c r="A55" s="34" t="s">
        <v>238</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row>
    <row r="56" spans="1:32">
      <c r="A56" s="163" t="s">
        <v>28</v>
      </c>
      <c r="B56" s="164"/>
      <c r="C56" s="165"/>
      <c r="D56" s="163" t="s">
        <v>29</v>
      </c>
      <c r="E56" s="164"/>
      <c r="F56" s="165"/>
      <c r="G56" s="163" t="s">
        <v>30</v>
      </c>
      <c r="H56" s="164"/>
      <c r="I56" s="164"/>
      <c r="J56" s="164"/>
      <c r="K56" s="164"/>
      <c r="L56" s="165"/>
      <c r="M56" s="166" t="s">
        <v>31</v>
      </c>
      <c r="N56" s="167"/>
      <c r="O56" s="168"/>
      <c r="P56" s="166" t="s">
        <v>62</v>
      </c>
      <c r="Q56" s="167"/>
      <c r="R56" s="167"/>
      <c r="S56" s="167"/>
      <c r="T56" s="168"/>
      <c r="U56" s="163" t="s">
        <v>32</v>
      </c>
      <c r="V56" s="164"/>
      <c r="W56" s="164"/>
      <c r="X56" s="164"/>
      <c r="Y56" s="164"/>
      <c r="Z56" s="164"/>
      <c r="AA56" s="5"/>
      <c r="AB56" s="5"/>
      <c r="AC56" s="5"/>
      <c r="AD56" s="5"/>
      <c r="AE56" s="5"/>
      <c r="AF56" s="6"/>
    </row>
    <row r="57" spans="1:32" ht="15.75" customHeight="1">
      <c r="A57" s="387" t="s">
        <v>239</v>
      </c>
      <c r="B57" s="388"/>
      <c r="C57" s="389"/>
      <c r="D57" s="123">
        <v>1</v>
      </c>
      <c r="E57" s="182" t="s">
        <v>22</v>
      </c>
      <c r="F57" s="183"/>
      <c r="G57" s="205"/>
      <c r="H57" s="206"/>
      <c r="I57" s="207"/>
      <c r="J57" s="49" t="s">
        <v>4</v>
      </c>
      <c r="K57" s="127"/>
      <c r="L57" s="49" t="s">
        <v>21</v>
      </c>
      <c r="M57" s="187"/>
      <c r="N57" s="187"/>
      <c r="O57" s="187"/>
      <c r="P57" s="188"/>
      <c r="Q57" s="189"/>
      <c r="R57" s="189"/>
      <c r="S57" s="189"/>
      <c r="T57" s="190"/>
      <c r="U57" s="191"/>
      <c r="V57" s="192"/>
      <c r="W57" s="192"/>
      <c r="X57" s="192"/>
      <c r="Y57" s="192"/>
      <c r="Z57" s="192"/>
      <c r="AA57" s="13" t="s">
        <v>17</v>
      </c>
      <c r="AB57" s="179" t="str">
        <f t="shared" ref="AB57:AB60" si="2">IF(M57="支給",U57*1,IF(M57="返納",U57*-1,""))</f>
        <v/>
      </c>
      <c r="AC57" s="180"/>
      <c r="AD57" s="180"/>
      <c r="AE57" s="181"/>
      <c r="AF57" s="13" t="s">
        <v>17</v>
      </c>
    </row>
    <row r="58" spans="1:32" ht="15.75" customHeight="1">
      <c r="A58" s="390"/>
      <c r="B58" s="391"/>
      <c r="C58" s="392"/>
      <c r="D58" s="128"/>
      <c r="E58" s="182" t="s">
        <v>22</v>
      </c>
      <c r="F58" s="183"/>
      <c r="G58" s="205"/>
      <c r="H58" s="206"/>
      <c r="I58" s="207"/>
      <c r="J58" s="49" t="s">
        <v>4</v>
      </c>
      <c r="K58" s="127"/>
      <c r="L58" s="49" t="s">
        <v>21</v>
      </c>
      <c r="M58" s="187"/>
      <c r="N58" s="187"/>
      <c r="O58" s="187"/>
      <c r="P58" s="188"/>
      <c r="Q58" s="189"/>
      <c r="R58" s="189"/>
      <c r="S58" s="189"/>
      <c r="T58" s="190"/>
      <c r="U58" s="191"/>
      <c r="V58" s="192"/>
      <c r="W58" s="192"/>
      <c r="X58" s="192"/>
      <c r="Y58" s="192"/>
      <c r="Z58" s="192"/>
      <c r="AA58" s="13" t="s">
        <v>17</v>
      </c>
      <c r="AB58" s="179" t="str">
        <f t="shared" si="2"/>
        <v/>
      </c>
      <c r="AC58" s="180"/>
      <c r="AD58" s="180"/>
      <c r="AE58" s="181"/>
      <c r="AF58" s="13" t="s">
        <v>17</v>
      </c>
    </row>
    <row r="59" spans="1:32" ht="15.75" customHeight="1">
      <c r="A59" s="390"/>
      <c r="B59" s="391"/>
      <c r="C59" s="392"/>
      <c r="D59" s="128"/>
      <c r="E59" s="182" t="s">
        <v>22</v>
      </c>
      <c r="F59" s="183"/>
      <c r="G59" s="205"/>
      <c r="H59" s="206"/>
      <c r="I59" s="207"/>
      <c r="J59" s="49" t="s">
        <v>4</v>
      </c>
      <c r="K59" s="127"/>
      <c r="L59" s="49" t="s">
        <v>21</v>
      </c>
      <c r="M59" s="187"/>
      <c r="N59" s="187"/>
      <c r="O59" s="187"/>
      <c r="P59" s="188"/>
      <c r="Q59" s="189"/>
      <c r="R59" s="189"/>
      <c r="S59" s="189"/>
      <c r="T59" s="190"/>
      <c r="U59" s="191"/>
      <c r="V59" s="192"/>
      <c r="W59" s="192"/>
      <c r="X59" s="192"/>
      <c r="Y59" s="192"/>
      <c r="Z59" s="192"/>
      <c r="AA59" s="13" t="s">
        <v>17</v>
      </c>
      <c r="AB59" s="179" t="str">
        <f t="shared" si="2"/>
        <v/>
      </c>
      <c r="AC59" s="180"/>
      <c r="AD59" s="180"/>
      <c r="AE59" s="181"/>
      <c r="AF59" s="13" t="s">
        <v>17</v>
      </c>
    </row>
    <row r="60" spans="1:32" ht="15.75" customHeight="1">
      <c r="A60" s="393"/>
      <c r="B60" s="394"/>
      <c r="C60" s="395"/>
      <c r="D60" s="128"/>
      <c r="E60" s="182" t="s">
        <v>22</v>
      </c>
      <c r="F60" s="183"/>
      <c r="G60" s="205"/>
      <c r="H60" s="206"/>
      <c r="I60" s="207"/>
      <c r="J60" s="49" t="s">
        <v>4</v>
      </c>
      <c r="K60" s="127"/>
      <c r="L60" s="49" t="s">
        <v>21</v>
      </c>
      <c r="M60" s="187"/>
      <c r="N60" s="187"/>
      <c r="O60" s="187"/>
      <c r="P60" s="188"/>
      <c r="Q60" s="189"/>
      <c r="R60" s="189"/>
      <c r="S60" s="189"/>
      <c r="T60" s="190"/>
      <c r="U60" s="191"/>
      <c r="V60" s="192"/>
      <c r="W60" s="192"/>
      <c r="X60" s="192"/>
      <c r="Y60" s="192"/>
      <c r="Z60" s="192"/>
      <c r="AA60" s="13" t="s">
        <v>17</v>
      </c>
      <c r="AB60" s="179" t="str">
        <f t="shared" si="2"/>
        <v/>
      </c>
      <c r="AC60" s="180"/>
      <c r="AD60" s="180"/>
      <c r="AE60" s="181"/>
      <c r="AF60" s="13" t="s">
        <v>17</v>
      </c>
    </row>
    <row r="61" spans="1:32" ht="15.75" customHeight="1">
      <c r="A61" s="14"/>
      <c r="B61" s="15"/>
      <c r="C61" s="15"/>
      <c r="D61" s="15" t="s">
        <v>41</v>
      </c>
      <c r="E61" s="15"/>
      <c r="F61" s="15"/>
      <c r="G61" s="15" t="s">
        <v>23</v>
      </c>
      <c r="H61" s="15" t="s">
        <v>240</v>
      </c>
      <c r="I61" s="15"/>
      <c r="J61" s="15"/>
      <c r="K61" s="15"/>
      <c r="L61" s="15"/>
      <c r="M61" s="15" t="s">
        <v>24</v>
      </c>
      <c r="N61" s="15"/>
      <c r="O61" s="15"/>
      <c r="P61" s="15"/>
      <c r="Q61" s="15"/>
      <c r="R61" s="15"/>
      <c r="S61" s="15"/>
      <c r="T61" s="15"/>
      <c r="U61" s="15"/>
      <c r="V61" s="15"/>
      <c r="W61" s="15"/>
      <c r="X61" s="15"/>
      <c r="Y61" s="15"/>
      <c r="Z61" s="15"/>
      <c r="AA61" s="16"/>
      <c r="AB61" s="179">
        <f ca="1">SUMIF(P57:T60,H61,AB57:AE61)+SUMIF(P57:T60,"",AB57:AE60)</f>
        <v>0</v>
      </c>
      <c r="AC61" s="180"/>
      <c r="AD61" s="180"/>
      <c r="AE61" s="181"/>
      <c r="AF61" s="17" t="s">
        <v>17</v>
      </c>
    </row>
    <row r="62" spans="1:32">
      <c r="A62" s="7"/>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32" s="89" customFormat="1" ht="23.25" customHeight="1">
      <c r="A63" s="34" t="s">
        <v>241</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row>
    <row r="64" spans="1:32" s="89" customFormat="1" ht="18.75" customHeight="1">
      <c r="A64" s="50" t="s">
        <v>242</v>
      </c>
      <c r="B64" s="51"/>
      <c r="C64" s="51"/>
      <c r="D64" s="51"/>
      <c r="E64" s="51"/>
      <c r="F64" s="51"/>
      <c r="G64" s="51"/>
      <c r="H64" s="51"/>
      <c r="I64" s="51"/>
      <c r="J64" s="51"/>
      <c r="K64" s="51"/>
      <c r="L64" s="51"/>
      <c r="M64" s="51"/>
      <c r="N64" s="51"/>
      <c r="O64" s="51"/>
      <c r="P64" s="220" t="s">
        <v>158</v>
      </c>
      <c r="Q64" s="220"/>
      <c r="R64" s="220"/>
      <c r="S64" s="63" t="s">
        <v>171</v>
      </c>
      <c r="T64" s="51"/>
      <c r="U64" s="51"/>
      <c r="V64" s="51"/>
      <c r="W64" s="51"/>
      <c r="X64" s="51"/>
      <c r="Y64" s="51"/>
      <c r="Z64" s="51"/>
      <c r="AA64" s="51"/>
      <c r="AB64" s="51"/>
      <c r="AC64" s="51"/>
      <c r="AD64" s="51"/>
      <c r="AE64" s="51"/>
      <c r="AF64" s="129"/>
    </row>
    <row r="65" spans="1:33" ht="14.25" customHeight="1">
      <c r="A65" s="47" t="s">
        <v>243</v>
      </c>
      <c r="B65" s="5"/>
      <c r="C65" s="5"/>
      <c r="D65" s="5"/>
      <c r="E65" s="5"/>
      <c r="F65" s="5"/>
      <c r="G65" s="5"/>
      <c r="H65" s="5"/>
      <c r="I65" s="5"/>
      <c r="J65" s="5"/>
      <c r="K65" s="5"/>
      <c r="L65" s="5"/>
      <c r="M65" s="5"/>
      <c r="N65" s="5"/>
      <c r="O65" s="5"/>
      <c r="P65" s="5"/>
      <c r="Q65" s="5"/>
      <c r="R65" s="6"/>
      <c r="S65" s="404" t="s">
        <v>244</v>
      </c>
      <c r="T65" s="405"/>
      <c r="U65" s="405"/>
      <c r="V65" s="405"/>
      <c r="W65" s="405"/>
      <c r="X65" s="405"/>
      <c r="Y65" s="405"/>
      <c r="Z65" s="405"/>
      <c r="AA65" s="405"/>
      <c r="AB65" s="405"/>
      <c r="AC65" s="405"/>
      <c r="AD65" s="405"/>
      <c r="AE65" s="405"/>
      <c r="AF65" s="405"/>
    </row>
    <row r="66" spans="1:33" ht="41.65" customHeight="1">
      <c r="A66" s="184">
        <v>2023</v>
      </c>
      <c r="B66" s="185"/>
      <c r="C66" s="185"/>
      <c r="D66" s="52" t="s">
        <v>4</v>
      </c>
      <c r="E66" s="130">
        <v>9</v>
      </c>
      <c r="F66" s="52" t="s">
        <v>21</v>
      </c>
      <c r="G66" s="26" t="s">
        <v>34</v>
      </c>
      <c r="H66" s="185">
        <v>2024</v>
      </c>
      <c r="I66" s="185"/>
      <c r="J66" s="185"/>
      <c r="K66" s="52" t="s">
        <v>4</v>
      </c>
      <c r="L66" s="130">
        <v>8</v>
      </c>
      <c r="M66" s="52" t="s">
        <v>21</v>
      </c>
      <c r="N66" s="26" t="s">
        <v>35</v>
      </c>
      <c r="O66" s="24">
        <f>IF(E66="","",IF(L66="","",IF(AG66&gt;12,12,IF(P64&lt;&gt;"はい",12,AG66))))</f>
        <v>12</v>
      </c>
      <c r="P66" s="72" t="s">
        <v>36</v>
      </c>
      <c r="Q66" s="72" t="s">
        <v>37</v>
      </c>
      <c r="R66" s="72" t="s">
        <v>38</v>
      </c>
      <c r="S66" s="406"/>
      <c r="T66" s="407"/>
      <c r="U66" s="407"/>
      <c r="V66" s="407"/>
      <c r="W66" s="407"/>
      <c r="X66" s="407"/>
      <c r="Y66" s="407"/>
      <c r="Z66" s="407"/>
      <c r="AA66" s="407"/>
      <c r="AB66" s="407"/>
      <c r="AC66" s="407"/>
      <c r="AD66" s="407"/>
      <c r="AE66" s="407"/>
      <c r="AF66" s="407"/>
      <c r="AG66" s="97">
        <f>(H66-A66-1)*12+(12-E66+1)+L66</f>
        <v>12</v>
      </c>
    </row>
    <row r="67" spans="1:33" s="4" customFormat="1" ht="14.25" customHeight="1">
      <c r="A67" s="99" t="s">
        <v>39</v>
      </c>
      <c r="B67" s="100"/>
      <c r="C67" s="47" t="s">
        <v>180</v>
      </c>
      <c r="D67" s="26"/>
      <c r="E67" s="26"/>
      <c r="F67" s="26"/>
      <c r="G67" s="26"/>
      <c r="H67" s="26"/>
      <c r="I67" s="26"/>
      <c r="J67" s="26"/>
      <c r="K67" s="26"/>
      <c r="L67" s="26"/>
      <c r="M67" s="26"/>
      <c r="N67" s="26" t="s">
        <v>35</v>
      </c>
      <c r="O67" s="131">
        <v>7</v>
      </c>
      <c r="P67" s="26" t="s">
        <v>36</v>
      </c>
      <c r="Q67" s="26" t="s">
        <v>37</v>
      </c>
      <c r="R67" s="26" t="s">
        <v>38</v>
      </c>
      <c r="S67" s="238" t="s">
        <v>54</v>
      </c>
      <c r="T67" s="239"/>
      <c r="U67" s="239"/>
      <c r="V67" s="239"/>
      <c r="W67" s="239"/>
      <c r="X67" s="239"/>
      <c r="Y67" s="239"/>
      <c r="Z67" s="239"/>
      <c r="AA67" s="239"/>
      <c r="AB67" s="239"/>
      <c r="AC67" s="239"/>
      <c r="AD67" s="239"/>
      <c r="AE67" s="239"/>
      <c r="AF67" s="240"/>
    </row>
    <row r="68" spans="1:33" s="4" customFormat="1" ht="14.25" customHeight="1">
      <c r="A68" s="112"/>
      <c r="B68" s="95"/>
      <c r="C68" s="47" t="s">
        <v>245</v>
      </c>
      <c r="D68" s="26"/>
      <c r="E68" s="26"/>
      <c r="F68" s="26"/>
      <c r="G68" s="26"/>
      <c r="H68" s="26"/>
      <c r="I68" s="26"/>
      <c r="J68" s="26"/>
      <c r="K68" s="26"/>
      <c r="L68" s="26"/>
      <c r="M68" s="26"/>
      <c r="N68" s="26" t="s">
        <v>35</v>
      </c>
      <c r="O68" s="144">
        <f>O66-O67</f>
        <v>5</v>
      </c>
      <c r="P68" s="26" t="s">
        <v>36</v>
      </c>
      <c r="Q68" s="26" t="s">
        <v>37</v>
      </c>
      <c r="R68" s="26" t="s">
        <v>38</v>
      </c>
      <c r="S68" s="241"/>
      <c r="T68" s="242"/>
      <c r="U68" s="242"/>
      <c r="V68" s="242"/>
      <c r="W68" s="242"/>
      <c r="X68" s="242"/>
      <c r="Y68" s="242"/>
      <c r="Z68" s="242"/>
      <c r="AA68" s="242"/>
      <c r="AB68" s="242"/>
      <c r="AC68" s="242"/>
      <c r="AD68" s="242"/>
      <c r="AE68" s="242"/>
      <c r="AF68" s="243"/>
    </row>
    <row r="70" spans="1:33" s="4" customFormat="1" ht="26.65" customHeight="1">
      <c r="A70" s="166" t="s">
        <v>40</v>
      </c>
      <c r="B70" s="167"/>
      <c r="C70" s="167"/>
      <c r="D70" s="168"/>
      <c r="E70" s="188" t="s">
        <v>86</v>
      </c>
      <c r="F70" s="190"/>
      <c r="G70" s="244" t="str">
        <f>VLOOKUP($E$70,為替レート!$B$5:$E$37,2,FALSE)</f>
        <v>スターリング・ポンド</v>
      </c>
      <c r="H70" s="245"/>
      <c r="I70" s="245"/>
      <c r="J70" s="245"/>
      <c r="K70" s="245"/>
      <c r="L70" s="166" t="s">
        <v>179</v>
      </c>
      <c r="M70" s="167"/>
      <c r="N70" s="167"/>
      <c r="O70" s="167"/>
      <c r="P70" s="167"/>
      <c r="Q70" s="167"/>
      <c r="R70" s="168"/>
      <c r="S70" s="246">
        <f>VLOOKUP($E$70,為替レート!$B$5:$E$37,4,FALSE)</f>
        <v>163</v>
      </c>
      <c r="T70" s="247"/>
      <c r="U70" s="248"/>
      <c r="V70" s="166" t="s">
        <v>246</v>
      </c>
      <c r="W70" s="167"/>
      <c r="X70" s="167"/>
      <c r="Y70" s="167"/>
      <c r="Z70" s="167"/>
      <c r="AA70" s="167"/>
      <c r="AB70" s="168"/>
      <c r="AC70" s="188"/>
      <c r="AD70" s="189"/>
      <c r="AE70" s="190"/>
    </row>
    <row r="71" spans="1:33" ht="12" customHeight="1">
      <c r="A71" s="89"/>
      <c r="B71" s="115"/>
      <c r="C71" s="115"/>
      <c r="D71" s="115"/>
      <c r="E71" s="115"/>
      <c r="F71" s="115"/>
      <c r="G71" s="115"/>
      <c r="H71" s="115"/>
      <c r="I71" s="115"/>
      <c r="J71" s="115"/>
      <c r="K71" s="115"/>
      <c r="L71" s="115"/>
      <c r="M71" s="115"/>
      <c r="N71" s="115"/>
      <c r="O71" s="115"/>
      <c r="P71" s="115"/>
      <c r="Q71" s="115"/>
      <c r="R71" s="115"/>
      <c r="S71" s="115"/>
      <c r="T71" s="125"/>
      <c r="U71" s="125"/>
      <c r="V71" s="125"/>
      <c r="W71" s="125"/>
      <c r="X71" s="126"/>
      <c r="Y71" s="126"/>
      <c r="Z71" s="126"/>
      <c r="AA71" s="126"/>
      <c r="AB71" s="126"/>
      <c r="AC71" s="126"/>
    </row>
    <row r="72" spans="1:33" ht="24" customHeight="1">
      <c r="A72" s="89" t="s">
        <v>169</v>
      </c>
      <c r="B72" s="116"/>
      <c r="C72" s="116"/>
      <c r="D72" s="116"/>
      <c r="E72" s="250" t="s">
        <v>215</v>
      </c>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row>
    <row r="73" spans="1:33" s="54" customFormat="1" ht="24.75" customHeight="1">
      <c r="A73" s="401" t="s">
        <v>170</v>
      </c>
      <c r="B73" s="402"/>
      <c r="C73" s="402"/>
      <c r="D73" s="402"/>
      <c r="E73" s="402"/>
      <c r="F73" s="403"/>
      <c r="G73" s="253" t="s">
        <v>47</v>
      </c>
      <c r="H73" s="254"/>
      <c r="I73" s="255"/>
      <c r="J73" s="253" t="s">
        <v>48</v>
      </c>
      <c r="K73" s="254"/>
      <c r="L73" s="255"/>
      <c r="M73" s="417" t="s">
        <v>49</v>
      </c>
      <c r="N73" s="418"/>
      <c r="O73" s="419"/>
      <c r="P73" s="414" t="s">
        <v>50</v>
      </c>
      <c r="Q73" s="415"/>
      <c r="R73" s="416"/>
      <c r="S73" s="411" t="s">
        <v>51</v>
      </c>
      <c r="T73" s="412"/>
      <c r="U73" s="412"/>
      <c r="V73" s="412"/>
      <c r="W73" s="413"/>
      <c r="X73" s="249" t="s">
        <v>52</v>
      </c>
      <c r="Y73" s="249"/>
      <c r="Z73" s="249"/>
      <c r="AA73" s="249"/>
      <c r="AB73" s="249"/>
      <c r="AC73" s="249"/>
      <c r="AD73" s="249"/>
      <c r="AE73" s="249"/>
      <c r="AF73" s="249"/>
    </row>
    <row r="74" spans="1:33" s="54" customFormat="1" ht="20.100000000000001" customHeight="1">
      <c r="A74" s="143" t="s">
        <v>216</v>
      </c>
      <c r="B74" s="408" t="s">
        <v>213</v>
      </c>
      <c r="C74" s="409"/>
      <c r="D74" s="409"/>
      <c r="E74" s="409"/>
      <c r="F74" s="410"/>
      <c r="G74" s="251"/>
      <c r="H74" s="252"/>
      <c r="I74" s="256" t="s">
        <v>4</v>
      </c>
      <c r="J74" s="251"/>
      <c r="K74" s="252"/>
      <c r="L74" s="256" t="s">
        <v>5</v>
      </c>
      <c r="M74" s="251"/>
      <c r="N74" s="252"/>
      <c r="O74" s="256" t="s">
        <v>4</v>
      </c>
      <c r="P74" s="251"/>
      <c r="Q74" s="252"/>
      <c r="R74" s="256" t="s">
        <v>5</v>
      </c>
      <c r="S74" s="284"/>
      <c r="T74" s="284"/>
      <c r="U74" s="284"/>
      <c r="V74" s="284"/>
      <c r="W74" s="284"/>
      <c r="X74" s="281"/>
      <c r="Y74" s="281"/>
      <c r="Z74" s="281"/>
      <c r="AA74" s="281"/>
      <c r="AB74" s="281"/>
      <c r="AC74" s="281"/>
      <c r="AD74" s="281"/>
      <c r="AE74" s="281"/>
      <c r="AF74" s="281"/>
    </row>
    <row r="75" spans="1:33" s="54" customFormat="1" ht="20.100000000000001" customHeight="1">
      <c r="A75" s="143" t="s">
        <v>217</v>
      </c>
      <c r="B75" s="408"/>
      <c r="C75" s="409"/>
      <c r="D75" s="409"/>
      <c r="E75" s="409"/>
      <c r="F75" s="410"/>
      <c r="G75" s="251"/>
      <c r="H75" s="252"/>
      <c r="I75" s="256"/>
      <c r="J75" s="251"/>
      <c r="K75" s="252"/>
      <c r="L75" s="256"/>
      <c r="M75" s="251"/>
      <c r="N75" s="252"/>
      <c r="O75" s="256"/>
      <c r="P75" s="251"/>
      <c r="Q75" s="252"/>
      <c r="R75" s="256"/>
      <c r="S75" s="284"/>
      <c r="T75" s="284"/>
      <c r="U75" s="284"/>
      <c r="V75" s="284"/>
      <c r="W75" s="284"/>
      <c r="X75" s="281"/>
      <c r="Y75" s="281"/>
      <c r="Z75" s="281"/>
      <c r="AA75" s="281"/>
      <c r="AB75" s="281"/>
      <c r="AC75" s="281"/>
      <c r="AD75" s="281"/>
      <c r="AE75" s="281"/>
      <c r="AF75" s="281"/>
    </row>
    <row r="76" spans="1:33" s="54" customFormat="1" ht="20.100000000000001" customHeight="1">
      <c r="A76" s="143" t="s">
        <v>218</v>
      </c>
      <c r="B76" s="408"/>
      <c r="C76" s="409"/>
      <c r="D76" s="409"/>
      <c r="E76" s="409"/>
      <c r="F76" s="410"/>
      <c r="G76" s="251"/>
      <c r="H76" s="252"/>
      <c r="I76" s="256"/>
      <c r="J76" s="251"/>
      <c r="K76" s="252"/>
      <c r="L76" s="256"/>
      <c r="M76" s="251"/>
      <c r="N76" s="252"/>
      <c r="O76" s="256"/>
      <c r="P76" s="251"/>
      <c r="Q76" s="252"/>
      <c r="R76" s="256"/>
      <c r="S76" s="284"/>
      <c r="T76" s="284"/>
      <c r="U76" s="284"/>
      <c r="V76" s="284"/>
      <c r="W76" s="284"/>
      <c r="X76" s="281"/>
      <c r="Y76" s="281"/>
      <c r="Z76" s="281"/>
      <c r="AA76" s="281"/>
      <c r="AB76" s="281"/>
      <c r="AC76" s="281"/>
      <c r="AD76" s="281"/>
      <c r="AE76" s="281"/>
      <c r="AF76" s="281"/>
    </row>
    <row r="77" spans="1:33">
      <c r="E77" s="25"/>
      <c r="F77" s="25"/>
      <c r="N77" s="25"/>
      <c r="O77" s="25"/>
      <c r="P77" s="25"/>
      <c r="X77" s="25"/>
      <c r="Y77" s="25"/>
      <c r="Z77" s="25"/>
    </row>
    <row r="78" spans="1:33">
      <c r="E78" s="25"/>
      <c r="F78" s="25"/>
      <c r="N78" s="25"/>
      <c r="O78" s="25"/>
      <c r="P78" s="25"/>
      <c r="X78" s="25"/>
      <c r="Y78" s="25"/>
      <c r="Z78" s="25"/>
    </row>
    <row r="79" spans="1:33">
      <c r="A79" s="89" t="s">
        <v>58</v>
      </c>
    </row>
    <row r="80" spans="1:33" ht="14.25" customHeight="1">
      <c r="A80" s="230" t="s">
        <v>43</v>
      </c>
      <c r="B80" s="231"/>
      <c r="C80" s="231"/>
      <c r="D80" s="231"/>
      <c r="E80" s="231"/>
      <c r="F80" s="232"/>
      <c r="G80" s="182" t="s">
        <v>44</v>
      </c>
      <c r="H80" s="202"/>
      <c r="I80" s="202"/>
      <c r="J80" s="202"/>
      <c r="K80" s="202"/>
      <c r="L80" s="202"/>
      <c r="M80" s="202"/>
      <c r="N80" s="202"/>
      <c r="O80" s="202"/>
      <c r="P80" s="202"/>
      <c r="Q80" s="202"/>
      <c r="R80" s="202"/>
      <c r="S80" s="183"/>
      <c r="T80" s="233" t="s">
        <v>168</v>
      </c>
      <c r="U80" s="234"/>
      <c r="V80" s="234"/>
      <c r="W80" s="235"/>
      <c r="X80" s="230" t="s">
        <v>53</v>
      </c>
      <c r="Y80" s="231"/>
      <c r="Z80" s="231"/>
      <c r="AA80" s="232"/>
      <c r="AB80" s="236" t="s">
        <v>45</v>
      </c>
      <c r="AC80" s="237"/>
      <c r="AD80" s="237"/>
      <c r="AE80" s="237"/>
      <c r="AF80" s="237"/>
    </row>
    <row r="81" spans="1:32" ht="14.25" customHeight="1">
      <c r="A81" s="257" t="s">
        <v>251</v>
      </c>
      <c r="B81" s="258"/>
      <c r="C81" s="258"/>
      <c r="D81" s="258"/>
      <c r="E81" s="258"/>
      <c r="F81" s="259"/>
      <c r="G81" s="184">
        <v>2023</v>
      </c>
      <c r="H81" s="185"/>
      <c r="I81" s="185"/>
      <c r="J81" s="52" t="s">
        <v>4</v>
      </c>
      <c r="K81" s="132">
        <v>9</v>
      </c>
      <c r="L81" s="52" t="s">
        <v>21</v>
      </c>
      <c r="M81" s="52" t="s">
        <v>46</v>
      </c>
      <c r="N81" s="184">
        <v>2023</v>
      </c>
      <c r="O81" s="185"/>
      <c r="P81" s="185"/>
      <c r="Q81" s="52" t="s">
        <v>4</v>
      </c>
      <c r="R81" s="132">
        <v>12</v>
      </c>
      <c r="S81" s="53" t="s">
        <v>21</v>
      </c>
      <c r="T81" s="260">
        <v>7500</v>
      </c>
      <c r="U81" s="261"/>
      <c r="V81" s="261"/>
      <c r="W81" s="262"/>
      <c r="X81" s="263" t="s">
        <v>154</v>
      </c>
      <c r="Y81" s="264"/>
      <c r="Z81" s="264"/>
      <c r="AA81" s="265"/>
      <c r="AB81" s="266" t="s">
        <v>153</v>
      </c>
      <c r="AC81" s="267"/>
      <c r="AD81" s="267"/>
      <c r="AE81" s="267"/>
      <c r="AF81" s="268"/>
    </row>
    <row r="82" spans="1:32" ht="14.25" customHeight="1">
      <c r="A82" s="257" t="s">
        <v>252</v>
      </c>
      <c r="B82" s="258"/>
      <c r="C82" s="258"/>
      <c r="D82" s="258"/>
      <c r="E82" s="258"/>
      <c r="F82" s="259"/>
      <c r="G82" s="184">
        <v>2024</v>
      </c>
      <c r="H82" s="185"/>
      <c r="I82" s="185"/>
      <c r="J82" s="52" t="s">
        <v>4</v>
      </c>
      <c r="K82" s="133">
        <v>1</v>
      </c>
      <c r="L82" s="52" t="s">
        <v>21</v>
      </c>
      <c r="M82" s="52" t="s">
        <v>46</v>
      </c>
      <c r="N82" s="184">
        <v>2024</v>
      </c>
      <c r="O82" s="185"/>
      <c r="P82" s="185"/>
      <c r="Q82" s="52" t="s">
        <v>4</v>
      </c>
      <c r="R82" s="133">
        <v>4</v>
      </c>
      <c r="S82" s="53" t="s">
        <v>21</v>
      </c>
      <c r="T82" s="260">
        <v>7500</v>
      </c>
      <c r="U82" s="261"/>
      <c r="V82" s="261"/>
      <c r="W82" s="262"/>
      <c r="X82" s="263" t="s">
        <v>152</v>
      </c>
      <c r="Y82" s="264"/>
      <c r="Z82" s="264"/>
      <c r="AA82" s="265"/>
      <c r="AB82" s="266" t="s">
        <v>159</v>
      </c>
      <c r="AC82" s="267"/>
      <c r="AD82" s="267"/>
      <c r="AE82" s="267"/>
      <c r="AF82" s="268"/>
    </row>
    <row r="83" spans="1:32" ht="14.25" customHeight="1">
      <c r="A83" s="257" t="s">
        <v>253</v>
      </c>
      <c r="B83" s="258"/>
      <c r="C83" s="258"/>
      <c r="D83" s="258"/>
      <c r="E83" s="258"/>
      <c r="F83" s="259"/>
      <c r="G83" s="184">
        <v>2024</v>
      </c>
      <c r="H83" s="185"/>
      <c r="I83" s="185"/>
      <c r="J83" s="52" t="s">
        <v>4</v>
      </c>
      <c r="K83" s="133">
        <v>5</v>
      </c>
      <c r="L83" s="52" t="s">
        <v>21</v>
      </c>
      <c r="M83" s="52" t="s">
        <v>46</v>
      </c>
      <c r="N83" s="184">
        <v>2024</v>
      </c>
      <c r="O83" s="185"/>
      <c r="P83" s="185"/>
      <c r="Q83" s="52" t="s">
        <v>4</v>
      </c>
      <c r="R83" s="133">
        <v>8</v>
      </c>
      <c r="S83" s="53" t="s">
        <v>21</v>
      </c>
      <c r="T83" s="260">
        <v>0</v>
      </c>
      <c r="U83" s="261"/>
      <c r="V83" s="261"/>
      <c r="W83" s="262"/>
      <c r="X83" s="263" t="s">
        <v>152</v>
      </c>
      <c r="Y83" s="264"/>
      <c r="Z83" s="264"/>
      <c r="AA83" s="265"/>
      <c r="AB83" s="266" t="s">
        <v>185</v>
      </c>
      <c r="AC83" s="267"/>
      <c r="AD83" s="267"/>
      <c r="AE83" s="267"/>
      <c r="AF83" s="268"/>
    </row>
    <row r="84" spans="1:32" ht="14.25" customHeight="1">
      <c r="A84" s="257"/>
      <c r="B84" s="258"/>
      <c r="C84" s="258"/>
      <c r="D84" s="258"/>
      <c r="E84" s="258"/>
      <c r="F84" s="259"/>
      <c r="G84" s="266"/>
      <c r="H84" s="267"/>
      <c r="I84" s="267"/>
      <c r="J84" s="52" t="s">
        <v>4</v>
      </c>
      <c r="K84" s="133"/>
      <c r="L84" s="52" t="s">
        <v>21</v>
      </c>
      <c r="M84" s="52" t="s">
        <v>46</v>
      </c>
      <c r="N84" s="184"/>
      <c r="O84" s="185"/>
      <c r="P84" s="185"/>
      <c r="Q84" s="52" t="s">
        <v>4</v>
      </c>
      <c r="R84" s="133"/>
      <c r="S84" s="53" t="s">
        <v>21</v>
      </c>
      <c r="T84" s="260"/>
      <c r="U84" s="261"/>
      <c r="V84" s="261"/>
      <c r="W84" s="262"/>
      <c r="X84" s="263"/>
      <c r="Y84" s="264"/>
      <c r="Z84" s="264"/>
      <c r="AA84" s="265"/>
      <c r="AB84" s="266"/>
      <c r="AC84" s="267"/>
      <c r="AD84" s="267"/>
      <c r="AE84" s="267"/>
      <c r="AF84" s="268"/>
    </row>
    <row r="85" spans="1:32" ht="14.25" customHeight="1">
      <c r="A85" s="257"/>
      <c r="B85" s="258"/>
      <c r="C85" s="258"/>
      <c r="D85" s="258"/>
      <c r="E85" s="258"/>
      <c r="F85" s="259"/>
      <c r="G85" s="266"/>
      <c r="H85" s="267"/>
      <c r="I85" s="267"/>
      <c r="J85" s="52" t="s">
        <v>4</v>
      </c>
      <c r="K85" s="133"/>
      <c r="L85" s="52" t="s">
        <v>21</v>
      </c>
      <c r="M85" s="52" t="s">
        <v>46</v>
      </c>
      <c r="N85" s="184"/>
      <c r="O85" s="185"/>
      <c r="P85" s="185"/>
      <c r="Q85" s="52" t="s">
        <v>4</v>
      </c>
      <c r="R85" s="133"/>
      <c r="S85" s="53" t="s">
        <v>21</v>
      </c>
      <c r="T85" s="260"/>
      <c r="U85" s="261"/>
      <c r="V85" s="261"/>
      <c r="W85" s="262"/>
      <c r="X85" s="263"/>
      <c r="Y85" s="264"/>
      <c r="Z85" s="264"/>
      <c r="AA85" s="269"/>
      <c r="AB85" s="270"/>
      <c r="AC85" s="271"/>
      <c r="AD85" s="271"/>
      <c r="AE85" s="271"/>
      <c r="AF85" s="272"/>
    </row>
    <row r="86" spans="1:32" ht="14.25" customHeight="1">
      <c r="A86" s="285" t="s">
        <v>186</v>
      </c>
      <c r="B86" s="286"/>
      <c r="C86" s="286"/>
      <c r="D86" s="286"/>
      <c r="E86" s="286"/>
      <c r="F86" s="286"/>
      <c r="G86" s="286"/>
      <c r="H86" s="286"/>
      <c r="I86" s="286"/>
      <c r="J86" s="286"/>
      <c r="K86" s="286"/>
      <c r="L86" s="286"/>
      <c r="M86" s="286"/>
      <c r="N86" s="286"/>
      <c r="O86" s="286"/>
      <c r="P86" s="286"/>
      <c r="Q86" s="286"/>
      <c r="R86" s="286"/>
      <c r="S86" s="287"/>
      <c r="T86" s="288">
        <f>SUM(T81:W85)</f>
        <v>15000</v>
      </c>
      <c r="U86" s="288"/>
      <c r="V86" s="288"/>
      <c r="W86" s="288"/>
      <c r="X86" s="40"/>
      <c r="Y86" s="40"/>
      <c r="Z86" s="40"/>
      <c r="AA86" s="40"/>
      <c r="AB86" s="40"/>
      <c r="AC86" s="40"/>
      <c r="AD86" s="61"/>
      <c r="AE86" s="61"/>
      <c r="AF86" s="62"/>
    </row>
    <row r="87" spans="1:32" s="54" customFormat="1" ht="12.75"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row>
    <row r="88" spans="1:32" ht="14.25" customHeight="1">
      <c r="A88" s="90" t="s">
        <v>160</v>
      </c>
      <c r="B88" s="82"/>
      <c r="C88" s="82"/>
      <c r="D88" s="82"/>
      <c r="E88" s="83"/>
      <c r="F88" s="83"/>
      <c r="G88" s="82"/>
      <c r="H88" s="82"/>
      <c r="I88" s="84" t="s">
        <v>193</v>
      </c>
      <c r="J88" s="82"/>
      <c r="K88" s="82"/>
      <c r="L88" s="82"/>
      <c r="M88" s="82"/>
      <c r="N88" s="83"/>
      <c r="O88" s="83"/>
      <c r="P88" s="83"/>
      <c r="Q88" s="82"/>
      <c r="R88" s="82"/>
      <c r="S88" s="82"/>
      <c r="T88" s="82"/>
      <c r="U88" s="82"/>
      <c r="V88" s="82"/>
      <c r="W88" s="82"/>
      <c r="X88" s="83"/>
      <c r="Y88" s="83"/>
      <c r="Z88" s="83"/>
      <c r="AA88" s="82"/>
      <c r="AB88" s="82"/>
      <c r="AC88" s="82"/>
      <c r="AD88" s="82"/>
      <c r="AE88" s="82"/>
      <c r="AF88" s="82"/>
    </row>
    <row r="89" spans="1:32" s="4" customFormat="1" ht="14.25" customHeight="1" thickBot="1">
      <c r="A89" s="91" t="s">
        <v>42</v>
      </c>
      <c r="B89" s="92"/>
      <c r="C89" s="92"/>
      <c r="D89" s="282">
        <v>2023</v>
      </c>
      <c r="E89" s="283"/>
      <c r="F89" s="283"/>
      <c r="G89" s="79" t="s">
        <v>4</v>
      </c>
      <c r="H89" s="116">
        <v>9</v>
      </c>
      <c r="I89" s="79" t="s">
        <v>21</v>
      </c>
      <c r="J89" s="116">
        <v>1</v>
      </c>
      <c r="K89" s="81" t="s">
        <v>6</v>
      </c>
      <c r="L89" s="92"/>
      <c r="M89" s="92"/>
      <c r="N89" s="74"/>
      <c r="O89" s="74"/>
      <c r="P89" s="74"/>
      <c r="Q89" s="92"/>
      <c r="R89" s="92"/>
      <c r="S89" s="92"/>
      <c r="T89" s="92"/>
      <c r="U89" s="92"/>
      <c r="V89" s="92"/>
      <c r="W89" s="92"/>
      <c r="X89" s="74"/>
      <c r="Y89" s="74"/>
      <c r="Z89" s="74"/>
      <c r="AA89" s="92"/>
      <c r="AB89" s="92"/>
      <c r="AC89" s="92"/>
      <c r="AD89" s="92"/>
      <c r="AE89" s="92"/>
      <c r="AF89" s="93"/>
    </row>
    <row r="90" spans="1:32" s="4" customFormat="1" ht="14.25" customHeight="1" thickBot="1">
      <c r="A90" s="91" t="s">
        <v>189</v>
      </c>
      <c r="B90" s="92"/>
      <c r="C90" s="92"/>
      <c r="D90" s="92"/>
      <c r="E90" s="92"/>
      <c r="F90" s="92"/>
      <c r="G90" s="92"/>
      <c r="H90" s="92"/>
      <c r="I90" s="92"/>
      <c r="J90" s="92"/>
      <c r="K90" s="246" t="str">
        <f>E70</f>
        <v>￡</v>
      </c>
      <c r="L90" s="247"/>
      <c r="M90" s="273">
        <v>15000</v>
      </c>
      <c r="N90" s="274"/>
      <c r="O90" s="274"/>
      <c r="P90" s="274"/>
      <c r="Q90" s="274"/>
      <c r="R90" s="274"/>
      <c r="S90" s="275"/>
      <c r="T90" s="94"/>
      <c r="U90" s="95"/>
      <c r="V90" s="95"/>
      <c r="W90" s="95"/>
      <c r="X90" s="77"/>
      <c r="Y90" s="77"/>
      <c r="Z90" s="77"/>
      <c r="AA90" s="95"/>
      <c r="AB90" s="95"/>
      <c r="AC90" s="95"/>
      <c r="AD90" s="95"/>
      <c r="AE90" s="95"/>
      <c r="AF90" s="96"/>
    </row>
    <row r="91" spans="1:32" s="4" customFormat="1" ht="12.6" customHeight="1">
      <c r="E91" s="97"/>
      <c r="F91" s="97"/>
      <c r="N91" s="97"/>
      <c r="O91" s="97"/>
      <c r="P91" s="97"/>
      <c r="X91" s="97"/>
      <c r="Y91" s="97"/>
      <c r="Z91" s="97"/>
    </row>
    <row r="92" spans="1:32" s="4" customFormat="1" ht="14.25" customHeight="1">
      <c r="A92" s="89" t="s">
        <v>161</v>
      </c>
      <c r="E92" s="97"/>
      <c r="F92" s="97"/>
      <c r="I92" s="98" t="s">
        <v>194</v>
      </c>
      <c r="N92" s="97"/>
      <c r="O92" s="97"/>
      <c r="P92" s="97"/>
      <c r="X92" s="97"/>
      <c r="Y92" s="97"/>
      <c r="Z92" s="97"/>
    </row>
    <row r="93" spans="1:32" s="4" customFormat="1" ht="14.25" customHeight="1" thickBot="1">
      <c r="A93" s="91" t="s">
        <v>42</v>
      </c>
      <c r="B93" s="92"/>
      <c r="C93" s="92"/>
      <c r="D93" s="184"/>
      <c r="E93" s="185"/>
      <c r="F93" s="185"/>
      <c r="G93" s="52" t="s">
        <v>4</v>
      </c>
      <c r="H93" s="88"/>
      <c r="I93" s="52" t="s">
        <v>21</v>
      </c>
      <c r="J93" s="88"/>
      <c r="K93" s="53" t="s">
        <v>6</v>
      </c>
      <c r="L93" s="99"/>
      <c r="M93" s="100"/>
      <c r="N93" s="76"/>
      <c r="O93" s="76"/>
      <c r="P93" s="76"/>
      <c r="Q93" s="100"/>
      <c r="R93" s="100"/>
      <c r="S93" s="100"/>
      <c r="T93" s="100"/>
      <c r="U93" s="100"/>
      <c r="V93" s="100"/>
      <c r="W93" s="100"/>
      <c r="X93" s="76"/>
      <c r="Y93" s="76"/>
      <c r="Z93" s="76"/>
      <c r="AA93" s="100"/>
      <c r="AB93" s="100"/>
      <c r="AC93" s="100"/>
      <c r="AD93" s="100"/>
      <c r="AE93" s="100"/>
      <c r="AF93" s="101"/>
    </row>
    <row r="94" spans="1:32" s="4" customFormat="1" ht="14.25" customHeight="1" thickBot="1">
      <c r="A94" s="91" t="s">
        <v>189</v>
      </c>
      <c r="B94" s="92"/>
      <c r="C94" s="92"/>
      <c r="D94" s="92"/>
      <c r="E94" s="92"/>
      <c r="F94" s="92"/>
      <c r="G94" s="92"/>
      <c r="H94" s="92"/>
      <c r="I94" s="92"/>
      <c r="J94" s="92"/>
      <c r="K94" s="276" t="str">
        <f>E70</f>
        <v>￡</v>
      </c>
      <c r="L94" s="277"/>
      <c r="M94" s="273"/>
      <c r="N94" s="274"/>
      <c r="O94" s="274"/>
      <c r="P94" s="274"/>
      <c r="Q94" s="274"/>
      <c r="R94" s="274"/>
      <c r="S94" s="278"/>
      <c r="T94" s="279"/>
      <c r="U94" s="280"/>
      <c r="V94" s="280"/>
      <c r="W94" s="92"/>
      <c r="X94" s="74"/>
      <c r="Y94" s="74"/>
      <c r="Z94" s="74"/>
      <c r="AA94" s="92"/>
      <c r="AB94" s="92"/>
      <c r="AC94" s="92"/>
      <c r="AD94" s="92"/>
      <c r="AE94" s="92"/>
      <c r="AF94" s="93"/>
    </row>
    <row r="95" spans="1:32" s="4" customFormat="1" ht="14.25" customHeight="1" thickBot="1">
      <c r="A95" s="91" t="s">
        <v>162</v>
      </c>
      <c r="B95" s="92"/>
      <c r="C95" s="92"/>
      <c r="D95" s="92"/>
      <c r="E95" s="92"/>
      <c r="F95" s="92"/>
      <c r="G95" s="92"/>
      <c r="H95" s="92"/>
      <c r="I95" s="92"/>
      <c r="J95" s="92"/>
      <c r="K95" s="246" t="str">
        <f>E70</f>
        <v>￡</v>
      </c>
      <c r="L95" s="247"/>
      <c r="M95" s="291" t="str">
        <f>IF(M90="","",IF(M94="","",M94-M90))</f>
        <v/>
      </c>
      <c r="N95" s="292"/>
      <c r="O95" s="292"/>
      <c r="P95" s="292"/>
      <c r="Q95" s="292"/>
      <c r="R95" s="292"/>
      <c r="S95" s="293"/>
      <c r="T95" s="294" t="str">
        <f>IF(M94="","",IF(AND(M90="",M94&lt;&gt;""),"確定",IF(M90&gt;M94,"減額",(IF(M90&lt;M94,"増額","確定")))))</f>
        <v/>
      </c>
      <c r="U95" s="295"/>
      <c r="V95" s="296"/>
      <c r="W95" s="102"/>
      <c r="X95" s="103"/>
      <c r="Y95" s="103"/>
      <c r="Z95" s="92"/>
      <c r="AA95" s="92"/>
      <c r="AB95" s="92"/>
      <c r="AC95" s="92"/>
      <c r="AD95" s="92"/>
      <c r="AE95" s="92"/>
      <c r="AF95" s="93"/>
    </row>
    <row r="96" spans="1:32" s="4" customFormat="1" ht="14.25" customHeight="1">
      <c r="A96" s="297" t="s">
        <v>187</v>
      </c>
      <c r="B96" s="298"/>
      <c r="C96" s="298"/>
      <c r="D96" s="298"/>
      <c r="E96" s="298"/>
      <c r="F96" s="298"/>
      <c r="G96" s="298"/>
      <c r="H96" s="298"/>
      <c r="I96" s="298"/>
      <c r="J96" s="298"/>
      <c r="K96" s="298"/>
      <c r="L96" s="298"/>
      <c r="M96" s="298"/>
      <c r="N96" s="298"/>
      <c r="O96" s="298"/>
      <c r="P96" s="298"/>
      <c r="Q96" s="298"/>
      <c r="R96" s="298"/>
      <c r="S96" s="298"/>
      <c r="T96" s="298"/>
      <c r="U96" s="298"/>
      <c r="V96" s="298"/>
      <c r="W96" s="299"/>
      <c r="X96" s="299"/>
      <c r="Y96" s="299"/>
      <c r="Z96" s="299"/>
      <c r="AA96" s="299"/>
      <c r="AB96" s="299"/>
      <c r="AC96" s="299"/>
      <c r="AD96" s="299"/>
      <c r="AE96" s="299"/>
      <c r="AF96" s="300"/>
    </row>
    <row r="97" spans="1:33" s="4" customFormat="1" ht="15" customHeight="1">
      <c r="A97" s="315"/>
      <c r="B97" s="382"/>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3"/>
    </row>
    <row r="98" spans="1:33" s="4" customFormat="1" ht="15" customHeight="1">
      <c r="A98" s="318"/>
      <c r="B98" s="384"/>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5"/>
    </row>
    <row r="99" spans="1:33" s="4" customFormat="1">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row>
    <row r="100" spans="1:33" s="4" customFormat="1" ht="14.25" customHeight="1">
      <c r="A100" s="90" t="s">
        <v>163</v>
      </c>
      <c r="B100" s="104"/>
      <c r="C100" s="104"/>
      <c r="D100" s="104"/>
      <c r="E100" s="105"/>
      <c r="F100" s="105"/>
      <c r="G100" s="104"/>
      <c r="H100" s="104"/>
      <c r="I100" s="104"/>
      <c r="J100" s="104"/>
      <c r="K100" s="104"/>
      <c r="L100" s="104"/>
      <c r="M100" s="104"/>
      <c r="N100" s="105"/>
      <c r="O100" s="105"/>
      <c r="P100" s="105"/>
      <c r="Q100" s="104"/>
      <c r="R100" s="104"/>
      <c r="S100" s="104"/>
      <c r="T100" s="104"/>
      <c r="U100" s="104"/>
      <c r="V100" s="104"/>
      <c r="W100" s="104"/>
      <c r="X100" s="105"/>
      <c r="Y100" s="105"/>
      <c r="Z100" s="105"/>
      <c r="AA100" s="104"/>
      <c r="AB100" s="104"/>
      <c r="AC100" s="104"/>
      <c r="AD100" s="104"/>
      <c r="AE100" s="104"/>
      <c r="AF100" s="104"/>
    </row>
    <row r="101" spans="1:33" s="4" customFormat="1" ht="14.25" customHeight="1">
      <c r="A101" s="91" t="s">
        <v>42</v>
      </c>
      <c r="B101" s="92"/>
      <c r="C101" s="92"/>
      <c r="D101" s="184"/>
      <c r="E101" s="185"/>
      <c r="F101" s="185"/>
      <c r="G101" s="85" t="s">
        <v>4</v>
      </c>
      <c r="H101" s="115"/>
      <c r="I101" s="85" t="s">
        <v>21</v>
      </c>
      <c r="J101" s="115"/>
      <c r="K101" s="87" t="s">
        <v>6</v>
      </c>
      <c r="L101" s="92"/>
      <c r="M101" s="92"/>
      <c r="N101" s="74"/>
      <c r="O101" s="74"/>
      <c r="P101" s="74"/>
      <c r="Q101" s="92"/>
      <c r="R101" s="92"/>
      <c r="S101" s="92"/>
      <c r="T101" s="92"/>
      <c r="U101" s="92"/>
      <c r="V101" s="92"/>
      <c r="W101" s="92"/>
      <c r="X101" s="74"/>
      <c r="Y101" s="74"/>
      <c r="Z101" s="74"/>
      <c r="AA101" s="92"/>
      <c r="AB101" s="92"/>
      <c r="AC101" s="92"/>
      <c r="AD101" s="92"/>
      <c r="AE101" s="92"/>
      <c r="AF101" s="93"/>
    </row>
    <row r="102" spans="1:33" s="4" customFormat="1" ht="14.25" customHeight="1" thickBot="1">
      <c r="A102" s="399" t="s">
        <v>165</v>
      </c>
      <c r="B102" s="399"/>
      <c r="C102" s="399"/>
      <c r="D102" s="399"/>
      <c r="E102" s="399"/>
      <c r="F102" s="399"/>
      <c r="G102" s="399"/>
      <c r="H102" s="399"/>
      <c r="I102" s="399"/>
      <c r="J102" s="135"/>
      <c r="K102" s="399" t="s">
        <v>166</v>
      </c>
      <c r="L102" s="399"/>
      <c r="M102" s="400"/>
      <c r="N102" s="400"/>
      <c r="O102" s="400" t="s">
        <v>195</v>
      </c>
      <c r="P102" s="400"/>
      <c r="Q102" s="400"/>
      <c r="R102" s="400"/>
      <c r="S102" s="400"/>
      <c r="T102" s="184"/>
      <c r="U102" s="185"/>
      <c r="V102" s="185"/>
      <c r="W102" s="49" t="s">
        <v>4</v>
      </c>
      <c r="X102" s="136"/>
      <c r="Y102" s="49" t="s">
        <v>21</v>
      </c>
      <c r="Z102" s="136"/>
      <c r="AA102" s="49" t="s">
        <v>6</v>
      </c>
      <c r="AB102" s="92"/>
      <c r="AC102" s="92"/>
      <c r="AD102" s="92"/>
      <c r="AE102" s="92"/>
      <c r="AF102" s="93"/>
    </row>
    <row r="103" spans="1:33" s="4" customFormat="1" ht="14.25" customHeight="1" thickBot="1">
      <c r="A103" s="91" t="s">
        <v>189</v>
      </c>
      <c r="B103" s="92"/>
      <c r="C103" s="92"/>
      <c r="D103" s="92"/>
      <c r="E103" s="92"/>
      <c r="F103" s="92"/>
      <c r="G103" s="92"/>
      <c r="H103" s="92"/>
      <c r="I103" s="92"/>
      <c r="J103" s="92"/>
      <c r="K103" s="289" t="str">
        <f>E70</f>
        <v>￡</v>
      </c>
      <c r="L103" s="290"/>
      <c r="M103" s="273"/>
      <c r="N103" s="274"/>
      <c r="O103" s="274"/>
      <c r="P103" s="274"/>
      <c r="Q103" s="274"/>
      <c r="R103" s="274"/>
      <c r="S103" s="275"/>
      <c r="T103" s="279"/>
      <c r="U103" s="280"/>
      <c r="V103" s="280"/>
      <c r="W103" s="92"/>
      <c r="X103" s="74"/>
      <c r="Y103" s="74"/>
      <c r="Z103" s="103"/>
      <c r="AA103" s="92"/>
      <c r="AB103" s="92"/>
      <c r="AC103" s="92"/>
      <c r="AD103" s="92"/>
      <c r="AE103" s="92"/>
      <c r="AF103" s="93"/>
    </row>
    <row r="104" spans="1:33" s="4" customFormat="1" ht="14.25" customHeight="1" thickBot="1">
      <c r="A104" s="91" t="s">
        <v>164</v>
      </c>
      <c r="B104" s="92"/>
      <c r="C104" s="92"/>
      <c r="D104" s="92"/>
      <c r="E104" s="92"/>
      <c r="F104" s="92"/>
      <c r="G104" s="92"/>
      <c r="H104" s="92"/>
      <c r="I104" s="92"/>
      <c r="J104" s="92"/>
      <c r="K104" s="246" t="str">
        <f>E70</f>
        <v>￡</v>
      </c>
      <c r="L104" s="247"/>
      <c r="M104" s="291" t="str">
        <f>IF(M103="","",M103-M94)</f>
        <v/>
      </c>
      <c r="N104" s="292"/>
      <c r="O104" s="292"/>
      <c r="P104" s="292"/>
      <c r="Q104" s="292"/>
      <c r="R104" s="292"/>
      <c r="S104" s="293"/>
      <c r="T104" s="294" t="str">
        <f>IF(M103="","",IF(M94&gt;M103,"減額",(IF(M94&lt;M103,"増額",""))))</f>
        <v/>
      </c>
      <c r="U104" s="295"/>
      <c r="V104" s="296"/>
      <c r="W104" s="102"/>
      <c r="X104" s="103"/>
      <c r="Y104" s="103"/>
      <c r="Z104" s="92"/>
      <c r="AA104" s="92"/>
      <c r="AB104" s="92"/>
      <c r="AC104" s="92"/>
      <c r="AD104" s="92"/>
      <c r="AE104" s="92"/>
      <c r="AF104" s="93"/>
    </row>
    <row r="105" spans="1:33" s="4" customFormat="1" ht="14.25" customHeight="1">
      <c r="A105" s="312" t="s">
        <v>188</v>
      </c>
      <c r="B105" s="313"/>
      <c r="C105" s="313"/>
      <c r="D105" s="313"/>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4"/>
    </row>
    <row r="106" spans="1:33" ht="15" customHeight="1">
      <c r="A106" s="315"/>
      <c r="B106" s="316"/>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7"/>
    </row>
    <row r="107" spans="1:33" ht="15" customHeight="1">
      <c r="A107" s="318"/>
      <c r="B107" s="319"/>
      <c r="C107" s="319"/>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20"/>
    </row>
    <row r="108" spans="1:33" s="36" customFormat="1" ht="15.75" customHeight="1">
      <c r="A108" s="35"/>
      <c r="M108" s="37"/>
      <c r="N108" s="37"/>
      <c r="O108" s="37"/>
      <c r="P108" s="37"/>
      <c r="Q108" s="37"/>
      <c r="R108" s="37"/>
      <c r="S108" s="37"/>
      <c r="U108" s="38"/>
      <c r="AA108" s="39"/>
      <c r="AB108" s="39"/>
      <c r="AC108" s="39"/>
      <c r="AD108" s="39"/>
      <c r="AE108" s="39"/>
      <c r="AF108" s="39"/>
    </row>
    <row r="109" spans="1:33" s="89" customFormat="1" ht="23.25" customHeight="1" thickBot="1">
      <c r="A109" s="117" t="s">
        <v>183</v>
      </c>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9"/>
    </row>
    <row r="110" spans="1:33" s="4" customFormat="1" ht="14.25" customHeight="1" thickBot="1">
      <c r="A110" s="324" t="s">
        <v>59</v>
      </c>
      <c r="B110" s="325"/>
      <c r="C110" s="325"/>
      <c r="D110" s="325"/>
      <c r="E110" s="325"/>
      <c r="F110" s="325"/>
      <c r="G110" s="325"/>
      <c r="H110" s="325"/>
      <c r="I110" s="325"/>
      <c r="J110" s="92" t="s">
        <v>55</v>
      </c>
      <c r="K110" s="246" t="str">
        <f>E70</f>
        <v>￡</v>
      </c>
      <c r="L110" s="247"/>
      <c r="M110" s="321">
        <f>IF(M103&lt;&gt;"",M103,IF(M94&lt;&gt;"",M94,M90))</f>
        <v>15000</v>
      </c>
      <c r="N110" s="322"/>
      <c r="O110" s="322"/>
      <c r="P110" s="322"/>
      <c r="Q110" s="322"/>
      <c r="R110" s="322"/>
      <c r="S110" s="323"/>
      <c r="T110" s="31" t="str">
        <f>IF(M103&lt;&gt;"","３－③授業料確定後の金額変更",IF(M94&lt;&gt;"","３－②授業料確定申請","３－①授業料概算申請"))</f>
        <v>３－①授業料概算申請</v>
      </c>
      <c r="U110" s="31"/>
      <c r="V110" s="106"/>
      <c r="W110" s="106"/>
      <c r="X110" s="106"/>
      <c r="Y110" s="106"/>
      <c r="Z110" s="31"/>
      <c r="AA110" s="31"/>
      <c r="AB110" s="31"/>
      <c r="AC110" s="31"/>
      <c r="AD110" s="31"/>
      <c r="AE110" s="31"/>
      <c r="AF110" s="120"/>
      <c r="AG110" s="137"/>
    </row>
    <row r="111" spans="1:33" s="4" customFormat="1" ht="14.25" customHeight="1">
      <c r="A111" s="236" t="s">
        <v>184</v>
      </c>
      <c r="B111" s="237"/>
      <c r="C111" s="237"/>
      <c r="D111" s="237"/>
      <c r="E111" s="237"/>
      <c r="F111" s="237"/>
      <c r="G111" s="237"/>
      <c r="H111" s="237"/>
      <c r="I111" s="237"/>
      <c r="J111" s="92" t="s">
        <v>56</v>
      </c>
      <c r="K111" s="246" t="str">
        <f>E70</f>
        <v>￡</v>
      </c>
      <c r="L111" s="247"/>
      <c r="M111" s="301">
        <f>ROUND(M110/O66*O67,2)</f>
        <v>8750</v>
      </c>
      <c r="N111" s="302"/>
      <c r="O111" s="302"/>
      <c r="P111" s="302"/>
      <c r="Q111" s="302"/>
      <c r="R111" s="302"/>
      <c r="S111" s="303"/>
      <c r="T111" s="31" t="str">
        <f>"=Ａ/"&amp;O66&amp;"か月（総月数）*"&amp;O67&amp;"か月（2023年度月数）"</f>
        <v>=Ａ/12か月（総月数）*7か月（2023年度月数）</v>
      </c>
      <c r="U111" s="31"/>
      <c r="V111" s="106"/>
      <c r="W111" s="106"/>
      <c r="X111" s="106"/>
      <c r="Y111" s="106"/>
      <c r="Z111" s="31"/>
      <c r="AA111" s="31"/>
      <c r="AB111" s="31"/>
      <c r="AC111" s="31"/>
      <c r="AD111" s="31"/>
      <c r="AE111" s="31"/>
      <c r="AF111" s="120"/>
      <c r="AG111" s="137"/>
    </row>
    <row r="112" spans="1:33" s="4" customFormat="1" ht="14.25" customHeight="1">
      <c r="A112" s="236" t="s">
        <v>254</v>
      </c>
      <c r="B112" s="237"/>
      <c r="C112" s="237"/>
      <c r="D112" s="237"/>
      <c r="E112" s="237"/>
      <c r="F112" s="237"/>
      <c r="G112" s="237"/>
      <c r="H112" s="237"/>
      <c r="I112" s="237"/>
      <c r="J112" s="92" t="s">
        <v>57</v>
      </c>
      <c r="K112" s="246" t="str">
        <f>E70</f>
        <v>￡</v>
      </c>
      <c r="L112" s="247"/>
      <c r="M112" s="301">
        <f>ROUND(M110/O66*O68,2)</f>
        <v>6250</v>
      </c>
      <c r="N112" s="302"/>
      <c r="O112" s="302"/>
      <c r="P112" s="302"/>
      <c r="Q112" s="302"/>
      <c r="R112" s="302"/>
      <c r="S112" s="303"/>
      <c r="T112" s="31" t="str">
        <f>"=Ａ/"&amp;O66&amp;"か月*"&amp;O68&amp;"か月（2024年度月数）※2024年度支給分"</f>
        <v>=Ａ/12か月*5か月（2024年度月数）※2024年度支給分</v>
      </c>
      <c r="U112" s="106"/>
      <c r="V112" s="106"/>
      <c r="W112" s="106"/>
      <c r="X112" s="106"/>
      <c r="Y112" s="106"/>
      <c r="Z112" s="107"/>
      <c r="AA112" s="108"/>
      <c r="AB112" s="108"/>
      <c r="AC112" s="108"/>
      <c r="AD112" s="108"/>
      <c r="AE112" s="108"/>
      <c r="AF112" s="121"/>
      <c r="AG112" s="137"/>
    </row>
    <row r="113" spans="1:32" s="4" customFormat="1" ht="14.25" customHeight="1">
      <c r="A113" s="236" t="s">
        <v>255</v>
      </c>
      <c r="B113" s="237"/>
      <c r="C113" s="237"/>
      <c r="D113" s="237"/>
      <c r="E113" s="237"/>
      <c r="F113" s="237"/>
      <c r="G113" s="237"/>
      <c r="H113" s="237"/>
      <c r="I113" s="237"/>
      <c r="J113" s="237"/>
      <c r="K113" s="92"/>
      <c r="L113" s="92"/>
      <c r="M113" s="304">
        <f>ROUNDDOWN(M111*S70,0)</f>
        <v>1426250</v>
      </c>
      <c r="N113" s="305"/>
      <c r="O113" s="305"/>
      <c r="P113" s="305"/>
      <c r="Q113" s="305"/>
      <c r="R113" s="305"/>
      <c r="S113" s="306"/>
      <c r="T113" s="109" t="s">
        <v>17</v>
      </c>
      <c r="U113" s="31" t="str">
        <f>"=B*"&amp;S70&amp;"円（2023年度円換算率）"</f>
        <v>=B*163円（2023年度円換算率）</v>
      </c>
      <c r="V113" s="109"/>
      <c r="W113" s="109"/>
      <c r="X113" s="110"/>
      <c r="Y113" s="110"/>
      <c r="Z113" s="110"/>
      <c r="AA113" s="108"/>
      <c r="AB113" s="108"/>
      <c r="AC113" s="108"/>
      <c r="AD113" s="108"/>
      <c r="AE113" s="108"/>
      <c r="AF113" s="121"/>
    </row>
    <row r="114" spans="1:32" s="4" customFormat="1" ht="14.25" customHeight="1" thickBot="1">
      <c r="A114" s="326" t="s">
        <v>256</v>
      </c>
      <c r="B114" s="327"/>
      <c r="C114" s="327"/>
      <c r="D114" s="327"/>
      <c r="E114" s="327"/>
      <c r="F114" s="327"/>
      <c r="G114" s="327"/>
      <c r="H114" s="327"/>
      <c r="I114" s="327"/>
      <c r="J114" s="327"/>
      <c r="K114" s="92"/>
      <c r="L114" s="92"/>
      <c r="M114" s="331">
        <f>ROUNDDOWN(M112*AC70,0)</f>
        <v>0</v>
      </c>
      <c r="N114" s="332"/>
      <c r="O114" s="332"/>
      <c r="P114" s="332"/>
      <c r="Q114" s="332"/>
      <c r="R114" s="332"/>
      <c r="S114" s="333"/>
      <c r="T114" s="109" t="s">
        <v>17</v>
      </c>
      <c r="U114" s="31" t="str">
        <f>"=C*"&amp;AC70&amp;"円（2024年度円換算率）※2024年度支給分"</f>
        <v>=C*円（2024年度円換算率）※2024年度支給分</v>
      </c>
      <c r="V114" s="109"/>
      <c r="W114" s="109"/>
      <c r="X114" s="110"/>
      <c r="Y114" s="110"/>
      <c r="Z114" s="110"/>
      <c r="AA114" s="138"/>
      <c r="AB114" s="138"/>
      <c r="AC114" s="138"/>
      <c r="AD114" s="138"/>
      <c r="AE114" s="138"/>
      <c r="AF114" s="139"/>
    </row>
    <row r="115" spans="1:32" s="4" customFormat="1" ht="27" customHeight="1" thickTop="1" thickBot="1">
      <c r="A115" s="328" t="s">
        <v>257</v>
      </c>
      <c r="B115" s="329"/>
      <c r="C115" s="329"/>
      <c r="D115" s="329"/>
      <c r="E115" s="329"/>
      <c r="F115" s="329"/>
      <c r="G115" s="329"/>
      <c r="H115" s="329"/>
      <c r="I115" s="329"/>
      <c r="J115" s="329"/>
      <c r="K115" s="329"/>
      <c r="L115" s="330"/>
      <c r="M115" s="307">
        <f ca="1">IF(AB44=0,IF(AB49=M113,M113,IF(M113-AB49&lt;=AB52,M113,AB51)),IF(AB49=M113,M113,IF(M113-AB49&lt;=AB52,M113,AB51-AB44)))</f>
        <v>1426250</v>
      </c>
      <c r="N115" s="308"/>
      <c r="O115" s="308"/>
      <c r="P115" s="308"/>
      <c r="Q115" s="308"/>
      <c r="R115" s="308"/>
      <c r="S115" s="309"/>
      <c r="T115" s="114" t="s">
        <v>17</v>
      </c>
      <c r="U115" s="30"/>
      <c r="V115" s="30"/>
      <c r="W115" s="310" t="str">
        <f ca="1">IF(AB44+M113&lt;=3000000,"","年度支給上限額調整済")</f>
        <v/>
      </c>
      <c r="X115" s="310"/>
      <c r="Y115" s="310"/>
      <c r="Z115" s="310"/>
      <c r="AA115" s="310"/>
      <c r="AB115" s="310"/>
      <c r="AC115" s="310"/>
      <c r="AD115" s="310"/>
      <c r="AE115" s="310"/>
      <c r="AF115" s="311"/>
    </row>
    <row r="116" spans="1:32" s="36" customFormat="1" ht="14.25" customHeight="1" thickTop="1">
      <c r="A116" s="367" t="s">
        <v>258</v>
      </c>
      <c r="B116" s="368"/>
      <c r="C116" s="368"/>
      <c r="D116" s="368"/>
      <c r="E116" s="368"/>
      <c r="F116" s="368"/>
      <c r="G116" s="368"/>
      <c r="H116" s="368"/>
      <c r="I116" s="368"/>
      <c r="J116" s="368"/>
      <c r="K116" s="368"/>
      <c r="L116" s="369"/>
      <c r="M116" s="347">
        <f ca="1">AB44+M115</f>
        <v>2420000</v>
      </c>
      <c r="N116" s="348"/>
      <c r="O116" s="348"/>
      <c r="P116" s="348"/>
      <c r="Q116" s="348"/>
      <c r="R116" s="348"/>
      <c r="S116" s="349"/>
      <c r="T116" s="32" t="s">
        <v>17</v>
      </c>
      <c r="U116" s="31"/>
      <c r="V116" s="32"/>
      <c r="W116" s="32"/>
      <c r="X116" s="32"/>
      <c r="Y116" s="32"/>
      <c r="Z116" s="32"/>
      <c r="AA116" s="33"/>
      <c r="AB116" s="33"/>
      <c r="AC116" s="33"/>
      <c r="AD116" s="33"/>
      <c r="AE116" s="33"/>
      <c r="AF116" s="122"/>
    </row>
    <row r="117" spans="1:32" s="36" customFormat="1" ht="19.899999999999999" customHeight="1">
      <c r="A117" s="350" t="s">
        <v>151</v>
      </c>
      <c r="B117" s="351"/>
      <c r="C117" s="316"/>
      <c r="D117" s="316"/>
      <c r="E117" s="316"/>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7"/>
    </row>
    <row r="118" spans="1:32" s="36" customFormat="1" ht="19.5" customHeight="1">
      <c r="A118" s="352"/>
      <c r="B118" s="353"/>
      <c r="C118" s="319"/>
      <c r="D118" s="319"/>
      <c r="E118" s="319"/>
      <c r="F118" s="319"/>
      <c r="G118" s="319"/>
      <c r="H118" s="319"/>
      <c r="I118" s="319"/>
      <c r="J118" s="319"/>
      <c r="K118" s="319"/>
      <c r="L118" s="319"/>
      <c r="M118" s="319"/>
      <c r="N118" s="319"/>
      <c r="O118" s="319"/>
      <c r="P118" s="319"/>
      <c r="Q118" s="319"/>
      <c r="R118" s="319"/>
      <c r="S118" s="319"/>
      <c r="T118" s="319"/>
      <c r="U118" s="319"/>
      <c r="V118" s="319"/>
      <c r="W118" s="319"/>
      <c r="X118" s="319"/>
      <c r="Y118" s="319"/>
      <c r="Z118" s="319"/>
      <c r="AA118" s="319"/>
      <c r="AB118" s="319"/>
      <c r="AC118" s="319"/>
      <c r="AD118" s="319"/>
      <c r="AE118" s="319"/>
      <c r="AF118" s="320"/>
    </row>
    <row r="119" spans="1:32" s="36" customFormat="1" ht="15.75" customHeight="1">
      <c r="A119" s="35"/>
      <c r="M119" s="37"/>
      <c r="N119" s="37"/>
      <c r="O119" s="37"/>
      <c r="P119" s="37"/>
      <c r="Q119" s="37"/>
      <c r="R119" s="37"/>
      <c r="S119" s="37"/>
      <c r="U119" s="38"/>
      <c r="AA119" s="39"/>
      <c r="AB119" s="39"/>
      <c r="AC119" s="39"/>
      <c r="AD119" s="39"/>
      <c r="AE119" s="39"/>
      <c r="AF119" s="39"/>
    </row>
    <row r="120" spans="1:32" s="89" customFormat="1" ht="23.25" customHeight="1">
      <c r="A120" s="34" t="s">
        <v>175</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1:32" s="56" customFormat="1" ht="31.15" customHeight="1">
      <c r="A121" s="354" t="s">
        <v>192</v>
      </c>
      <c r="B121" s="354"/>
      <c r="C121" s="354"/>
      <c r="D121" s="354"/>
      <c r="E121" s="354"/>
      <c r="F121" s="355" t="s">
        <v>172</v>
      </c>
      <c r="G121" s="356"/>
      <c r="H121" s="356"/>
      <c r="I121" s="357"/>
      <c r="J121" s="358" t="s">
        <v>33</v>
      </c>
      <c r="K121" s="359"/>
      <c r="L121" s="360" t="s">
        <v>61</v>
      </c>
      <c r="M121" s="361"/>
      <c r="N121" s="361"/>
      <c r="O121" s="361"/>
      <c r="P121" s="362"/>
      <c r="Q121" s="355" t="s">
        <v>60</v>
      </c>
      <c r="R121" s="356"/>
      <c r="S121" s="356"/>
      <c r="T121" s="357"/>
      <c r="U121" s="363" t="s">
        <v>191</v>
      </c>
      <c r="V121" s="363"/>
      <c r="W121" s="363"/>
      <c r="X121" s="363"/>
      <c r="Y121" s="363"/>
      <c r="Z121" s="363"/>
      <c r="AA121" s="364" t="s">
        <v>214</v>
      </c>
      <c r="AB121" s="365"/>
      <c r="AC121" s="365"/>
      <c r="AD121" s="365"/>
      <c r="AE121" s="365"/>
      <c r="AF121" s="366"/>
    </row>
    <row r="122" spans="1:32" s="56" customFormat="1" ht="14.1" customHeight="1">
      <c r="A122" s="334" t="s">
        <v>251</v>
      </c>
      <c r="B122" s="334"/>
      <c r="C122" s="334"/>
      <c r="D122" s="334"/>
      <c r="E122" s="334"/>
      <c r="F122" s="335" t="s">
        <v>167</v>
      </c>
      <c r="G122" s="336"/>
      <c r="H122" s="336"/>
      <c r="I122" s="337"/>
      <c r="J122" s="338" t="str">
        <f>$E$70</f>
        <v>￡</v>
      </c>
      <c r="K122" s="339"/>
      <c r="L122" s="340">
        <v>7500</v>
      </c>
      <c r="M122" s="341"/>
      <c r="N122" s="341"/>
      <c r="O122" s="341"/>
      <c r="P122" s="342"/>
      <c r="Q122" s="343">
        <f>M110-L122</f>
        <v>7500</v>
      </c>
      <c r="R122" s="344"/>
      <c r="S122" s="344"/>
      <c r="T122" s="345"/>
      <c r="U122" s="346">
        <v>45168</v>
      </c>
      <c r="V122" s="346"/>
      <c r="W122" s="346"/>
      <c r="X122" s="346"/>
      <c r="Y122" s="346"/>
      <c r="Z122" s="346"/>
      <c r="AA122" s="346">
        <v>45170</v>
      </c>
      <c r="AB122" s="346"/>
      <c r="AC122" s="346"/>
      <c r="AD122" s="346"/>
      <c r="AE122" s="346"/>
      <c r="AF122" s="346"/>
    </row>
    <row r="123" spans="1:32" s="56" customFormat="1" ht="14.1" customHeight="1">
      <c r="A123" s="334"/>
      <c r="B123" s="334"/>
      <c r="C123" s="334"/>
      <c r="D123" s="334"/>
      <c r="E123" s="334"/>
      <c r="F123" s="335"/>
      <c r="G123" s="336"/>
      <c r="H123" s="336"/>
      <c r="I123" s="337"/>
      <c r="J123" s="338" t="str">
        <f>$E$70</f>
        <v>￡</v>
      </c>
      <c r="K123" s="339"/>
      <c r="L123" s="340"/>
      <c r="M123" s="341"/>
      <c r="N123" s="341"/>
      <c r="O123" s="341"/>
      <c r="P123" s="342"/>
      <c r="Q123" s="343">
        <f>IF(L123&gt;0,Q122-L123,0)</f>
        <v>0</v>
      </c>
      <c r="R123" s="344"/>
      <c r="S123" s="344"/>
      <c r="T123" s="345"/>
      <c r="U123" s="346"/>
      <c r="V123" s="346"/>
      <c r="W123" s="346"/>
      <c r="X123" s="346"/>
      <c r="Y123" s="346"/>
      <c r="Z123" s="346"/>
      <c r="AA123" s="346"/>
      <c r="AB123" s="346"/>
      <c r="AC123" s="346"/>
      <c r="AD123" s="346"/>
      <c r="AE123" s="346"/>
      <c r="AF123" s="346"/>
    </row>
    <row r="124" spans="1:32" s="56" customFormat="1" ht="14.1" customHeight="1">
      <c r="A124" s="334"/>
      <c r="B124" s="334"/>
      <c r="C124" s="334"/>
      <c r="D124" s="334"/>
      <c r="E124" s="334"/>
      <c r="F124" s="335"/>
      <c r="G124" s="336"/>
      <c r="H124" s="336"/>
      <c r="I124" s="337"/>
      <c r="J124" s="338" t="str">
        <f t="shared" ref="J124:J126" si="3">$E$70</f>
        <v>￡</v>
      </c>
      <c r="K124" s="339"/>
      <c r="L124" s="340"/>
      <c r="M124" s="341"/>
      <c r="N124" s="341"/>
      <c r="O124" s="341"/>
      <c r="P124" s="342"/>
      <c r="Q124" s="343">
        <f>IF(L124&gt;0,Q123-L124,0)</f>
        <v>0</v>
      </c>
      <c r="R124" s="344"/>
      <c r="S124" s="344"/>
      <c r="T124" s="345"/>
      <c r="U124" s="346"/>
      <c r="V124" s="346"/>
      <c r="W124" s="346"/>
      <c r="X124" s="346"/>
      <c r="Y124" s="346"/>
      <c r="Z124" s="346"/>
      <c r="AA124" s="346"/>
      <c r="AB124" s="346"/>
      <c r="AC124" s="346"/>
      <c r="AD124" s="346"/>
      <c r="AE124" s="346"/>
      <c r="AF124" s="346"/>
    </row>
    <row r="125" spans="1:32" s="56" customFormat="1" ht="14.1" customHeight="1">
      <c r="A125" s="334"/>
      <c r="B125" s="334"/>
      <c r="C125" s="334"/>
      <c r="D125" s="334"/>
      <c r="E125" s="334"/>
      <c r="F125" s="335"/>
      <c r="G125" s="336"/>
      <c r="H125" s="336"/>
      <c r="I125" s="337"/>
      <c r="J125" s="338" t="str">
        <f t="shared" si="3"/>
        <v>￡</v>
      </c>
      <c r="K125" s="339"/>
      <c r="L125" s="340"/>
      <c r="M125" s="341"/>
      <c r="N125" s="341"/>
      <c r="O125" s="341"/>
      <c r="P125" s="342"/>
      <c r="Q125" s="343">
        <f>IF(L125&gt;0,Q124-L125,0)</f>
        <v>0</v>
      </c>
      <c r="R125" s="344"/>
      <c r="S125" s="344"/>
      <c r="T125" s="345"/>
      <c r="U125" s="346"/>
      <c r="V125" s="346"/>
      <c r="W125" s="346"/>
      <c r="X125" s="346"/>
      <c r="Y125" s="346"/>
      <c r="Z125" s="346"/>
      <c r="AA125" s="346"/>
      <c r="AB125" s="346"/>
      <c r="AC125" s="346"/>
      <c r="AD125" s="346"/>
      <c r="AE125" s="346"/>
      <c r="AF125" s="346"/>
    </row>
    <row r="126" spans="1:32" s="56" customFormat="1" ht="14.1" customHeight="1">
      <c r="A126" s="334"/>
      <c r="B126" s="334"/>
      <c r="C126" s="334"/>
      <c r="D126" s="334"/>
      <c r="E126" s="334"/>
      <c r="F126" s="335"/>
      <c r="G126" s="336"/>
      <c r="H126" s="336"/>
      <c r="I126" s="337"/>
      <c r="J126" s="338" t="str">
        <f t="shared" si="3"/>
        <v>￡</v>
      </c>
      <c r="K126" s="339"/>
      <c r="L126" s="340"/>
      <c r="M126" s="341"/>
      <c r="N126" s="341"/>
      <c r="O126" s="341"/>
      <c r="P126" s="342"/>
      <c r="Q126" s="343">
        <f>IF(L126&gt;0,Q125-L126,0)</f>
        <v>0</v>
      </c>
      <c r="R126" s="344"/>
      <c r="S126" s="344"/>
      <c r="T126" s="345"/>
      <c r="U126" s="346"/>
      <c r="V126" s="346"/>
      <c r="W126" s="346"/>
      <c r="X126" s="346"/>
      <c r="Y126" s="346"/>
      <c r="Z126" s="346"/>
      <c r="AA126" s="346"/>
      <c r="AB126" s="346"/>
      <c r="AC126" s="346"/>
      <c r="AD126" s="346"/>
      <c r="AE126" s="346"/>
      <c r="AF126" s="346"/>
    </row>
    <row r="127" spans="1:32" s="56" customFormat="1" ht="30" customHeight="1">
      <c r="A127" s="396" t="s">
        <v>259</v>
      </c>
      <c r="B127" s="397"/>
      <c r="C127" s="397"/>
      <c r="D127" s="397"/>
      <c r="E127" s="397"/>
      <c r="F127" s="397"/>
      <c r="G127" s="397"/>
      <c r="H127" s="397"/>
      <c r="I127" s="397"/>
      <c r="J127" s="397"/>
      <c r="K127" s="397"/>
      <c r="L127" s="397"/>
      <c r="M127" s="397"/>
      <c r="N127" s="397"/>
      <c r="O127" s="397"/>
      <c r="P127" s="397"/>
      <c r="Q127" s="397"/>
      <c r="R127" s="397"/>
      <c r="S127" s="397"/>
      <c r="T127" s="397"/>
      <c r="U127" s="397"/>
      <c r="V127" s="397"/>
      <c r="W127" s="397"/>
      <c r="X127" s="397"/>
      <c r="Y127" s="397"/>
      <c r="Z127" s="397"/>
      <c r="AA127" s="397"/>
      <c r="AB127" s="397"/>
      <c r="AC127" s="397"/>
      <c r="AD127" s="397"/>
      <c r="AE127" s="397"/>
      <c r="AF127" s="398"/>
    </row>
    <row r="128" spans="1:32" s="56" customForma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row>
    <row r="129" spans="1:27" s="56" customForma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row>
  </sheetData>
  <sheetProtection password="AF49" sheet="1" objects="1" scenarios="1"/>
  <mergeCells count="294">
    <mergeCell ref="S65:AF66"/>
    <mergeCell ref="G76:H76"/>
    <mergeCell ref="J76:K76"/>
    <mergeCell ref="B74:F74"/>
    <mergeCell ref="B75:F75"/>
    <mergeCell ref="B76:F76"/>
    <mergeCell ref="AB60:AE60"/>
    <mergeCell ref="AB61:AE61"/>
    <mergeCell ref="E60:F60"/>
    <mergeCell ref="G60:I60"/>
    <mergeCell ref="M60:O60"/>
    <mergeCell ref="P60:T60"/>
    <mergeCell ref="U60:Z60"/>
    <mergeCell ref="S73:W73"/>
    <mergeCell ref="P73:R73"/>
    <mergeCell ref="M73:O73"/>
    <mergeCell ref="A127:AF127"/>
    <mergeCell ref="A70:D70"/>
    <mergeCell ref="L70:R70"/>
    <mergeCell ref="V70:AB70"/>
    <mergeCell ref="A102:I102"/>
    <mergeCell ref="K102:N102"/>
    <mergeCell ref="O102:S102"/>
    <mergeCell ref="U125:Z125"/>
    <mergeCell ref="AA125:AF125"/>
    <mergeCell ref="A124:E124"/>
    <mergeCell ref="F124:I124"/>
    <mergeCell ref="J124:K124"/>
    <mergeCell ref="L124:P124"/>
    <mergeCell ref="Q124:T124"/>
    <mergeCell ref="U124:Z124"/>
    <mergeCell ref="AA122:AF122"/>
    <mergeCell ref="A123:E123"/>
    <mergeCell ref="F123:I123"/>
    <mergeCell ref="J123:K123"/>
    <mergeCell ref="L123:P123"/>
    <mergeCell ref="Q123:T123"/>
    <mergeCell ref="U123:Z123"/>
    <mergeCell ref="AA123:AF123"/>
    <mergeCell ref="A73:F73"/>
    <mergeCell ref="AB57:AE57"/>
    <mergeCell ref="E58:F58"/>
    <mergeCell ref="G58:I58"/>
    <mergeCell ref="M58:O58"/>
    <mergeCell ref="P58:T58"/>
    <mergeCell ref="U58:Z58"/>
    <mergeCell ref="AB58:AE58"/>
    <mergeCell ref="E59:F59"/>
    <mergeCell ref="G59:I59"/>
    <mergeCell ref="M59:O59"/>
    <mergeCell ref="P59:T59"/>
    <mergeCell ref="U59:Z59"/>
    <mergeCell ref="AB59:AE59"/>
    <mergeCell ref="E57:F57"/>
    <mergeCell ref="G57:I57"/>
    <mergeCell ref="M57:O57"/>
    <mergeCell ref="P57:T57"/>
    <mergeCell ref="U57:Z57"/>
    <mergeCell ref="A1:AF14"/>
    <mergeCell ref="A52:AA52"/>
    <mergeCell ref="A97:AF98"/>
    <mergeCell ref="A28:AF28"/>
    <mergeCell ref="AA126:AF126"/>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A56:C56"/>
    <mergeCell ref="D56:F56"/>
    <mergeCell ref="G56:L56"/>
    <mergeCell ref="M56:O56"/>
    <mergeCell ref="P56:T56"/>
    <mergeCell ref="U56:Z56"/>
    <mergeCell ref="A57:C60"/>
    <mergeCell ref="A122:E122"/>
    <mergeCell ref="F122:I122"/>
    <mergeCell ref="J122:K122"/>
    <mergeCell ref="L122:P122"/>
    <mergeCell ref="Q122:T122"/>
    <mergeCell ref="U122:Z122"/>
    <mergeCell ref="M116:S116"/>
    <mergeCell ref="A117:B118"/>
    <mergeCell ref="C117:AF118"/>
    <mergeCell ref="A121:E121"/>
    <mergeCell ref="F121:I121"/>
    <mergeCell ref="J121:K121"/>
    <mergeCell ref="L121:P121"/>
    <mergeCell ref="Q121:T121"/>
    <mergeCell ref="U121:Z121"/>
    <mergeCell ref="AA121:AF121"/>
    <mergeCell ref="A116:L116"/>
    <mergeCell ref="K112:L112"/>
    <mergeCell ref="M112:S112"/>
    <mergeCell ref="M113:S113"/>
    <mergeCell ref="M115:S115"/>
    <mergeCell ref="W115:AF115"/>
    <mergeCell ref="A105:AF105"/>
    <mergeCell ref="A106:AF107"/>
    <mergeCell ref="K110:L110"/>
    <mergeCell ref="M110:S110"/>
    <mergeCell ref="K111:L111"/>
    <mergeCell ref="M111:S111"/>
    <mergeCell ref="A110:I110"/>
    <mergeCell ref="A111:I111"/>
    <mergeCell ref="A112:I112"/>
    <mergeCell ref="A113:J113"/>
    <mergeCell ref="A114:J114"/>
    <mergeCell ref="A115:L115"/>
    <mergeCell ref="M114:S114"/>
    <mergeCell ref="T102:V102"/>
    <mergeCell ref="K103:L103"/>
    <mergeCell ref="M103:S103"/>
    <mergeCell ref="T103:V103"/>
    <mergeCell ref="K104:L104"/>
    <mergeCell ref="M104:S104"/>
    <mergeCell ref="T104:V104"/>
    <mergeCell ref="K95:L95"/>
    <mergeCell ref="M95:S95"/>
    <mergeCell ref="T95:V95"/>
    <mergeCell ref="A96:AF96"/>
    <mergeCell ref="D101:F101"/>
    <mergeCell ref="K90:L90"/>
    <mergeCell ref="M90:S90"/>
    <mergeCell ref="D93:F93"/>
    <mergeCell ref="K94:L94"/>
    <mergeCell ref="M94:S94"/>
    <mergeCell ref="T94:V94"/>
    <mergeCell ref="X74:AF76"/>
    <mergeCell ref="D89:F89"/>
    <mergeCell ref="S74:W74"/>
    <mergeCell ref="S75:W75"/>
    <mergeCell ref="S76:W76"/>
    <mergeCell ref="R74:R76"/>
    <mergeCell ref="P74:Q74"/>
    <mergeCell ref="P75:Q75"/>
    <mergeCell ref="P76:Q76"/>
    <mergeCell ref="O74:O76"/>
    <mergeCell ref="M74:N74"/>
    <mergeCell ref="M75:N75"/>
    <mergeCell ref="A86:S86"/>
    <mergeCell ref="T86:W86"/>
    <mergeCell ref="A85:F85"/>
    <mergeCell ref="G85:I85"/>
    <mergeCell ref="N85:P85"/>
    <mergeCell ref="T85:W85"/>
    <mergeCell ref="X85:AA85"/>
    <mergeCell ref="AB85:AF85"/>
    <mergeCell ref="A84:F84"/>
    <mergeCell ref="G84:I84"/>
    <mergeCell ref="N84:P84"/>
    <mergeCell ref="T84:W84"/>
    <mergeCell ref="X84:AA84"/>
    <mergeCell ref="AB84:AF84"/>
    <mergeCell ref="A83:F83"/>
    <mergeCell ref="G83:I83"/>
    <mergeCell ref="N83:P83"/>
    <mergeCell ref="T83:W83"/>
    <mergeCell ref="X83:AA83"/>
    <mergeCell ref="AB83:AF83"/>
    <mergeCell ref="A82:F82"/>
    <mergeCell ref="G82:I82"/>
    <mergeCell ref="N82:P82"/>
    <mergeCell ref="T82:W82"/>
    <mergeCell ref="X82:AA82"/>
    <mergeCell ref="AB82:AF82"/>
    <mergeCell ref="A81:F81"/>
    <mergeCell ref="G81:I81"/>
    <mergeCell ref="N81:P81"/>
    <mergeCell ref="T81:W81"/>
    <mergeCell ref="X81:AA81"/>
    <mergeCell ref="AB81:AF81"/>
    <mergeCell ref="A80:F80"/>
    <mergeCell ref="G80:S80"/>
    <mergeCell ref="T80:W80"/>
    <mergeCell ref="X80:AA80"/>
    <mergeCell ref="AB80:AF80"/>
    <mergeCell ref="S67:AF67"/>
    <mergeCell ref="S68:AF68"/>
    <mergeCell ref="E70:F70"/>
    <mergeCell ref="G70:K70"/>
    <mergeCell ref="S70:U70"/>
    <mergeCell ref="AC70:AE70"/>
    <mergeCell ref="X73:AF73"/>
    <mergeCell ref="E72:AF72"/>
    <mergeCell ref="M76:N76"/>
    <mergeCell ref="J73:L73"/>
    <mergeCell ref="G73:I73"/>
    <mergeCell ref="G74:H74"/>
    <mergeCell ref="I74:I76"/>
    <mergeCell ref="J74:K74"/>
    <mergeCell ref="L74:L76"/>
    <mergeCell ref="G75:H75"/>
    <mergeCell ref="J75:K75"/>
    <mergeCell ref="AB49:AE49"/>
    <mergeCell ref="AB50:AE50"/>
    <mergeCell ref="AB51:AE51"/>
    <mergeCell ref="AB52:AE52"/>
    <mergeCell ref="P64:R64"/>
    <mergeCell ref="A66:C66"/>
    <mergeCell ref="H66:J66"/>
    <mergeCell ref="AB47:AE47"/>
    <mergeCell ref="E48:F48"/>
    <mergeCell ref="G48:I48"/>
    <mergeCell ref="M48:O48"/>
    <mergeCell ref="P48:T48"/>
    <mergeCell ref="U48:Z48"/>
    <mergeCell ref="AB48:AE48"/>
    <mergeCell ref="A45:C48"/>
    <mergeCell ref="E45:F45"/>
    <mergeCell ref="G45:I45"/>
    <mergeCell ref="M45:O45"/>
    <mergeCell ref="P45:T45"/>
    <mergeCell ref="U45:Z45"/>
    <mergeCell ref="AB45:AE45"/>
    <mergeCell ref="E46:F46"/>
    <mergeCell ref="G46:I46"/>
    <mergeCell ref="M46:O46"/>
    <mergeCell ref="P46:T46"/>
    <mergeCell ref="U46:Z46"/>
    <mergeCell ref="AB46:AE46"/>
    <mergeCell ref="E47:F47"/>
    <mergeCell ref="G47:I47"/>
    <mergeCell ref="M47:O47"/>
    <mergeCell ref="P47:T47"/>
    <mergeCell ref="U47:Z47"/>
    <mergeCell ref="AB42:AE42"/>
    <mergeCell ref="G41:I41"/>
    <mergeCell ref="M41:O41"/>
    <mergeCell ref="P41:T41"/>
    <mergeCell ref="U41:Z41"/>
    <mergeCell ref="AB41:AE41"/>
    <mergeCell ref="AB43:AE43"/>
    <mergeCell ref="AB44:AE44"/>
    <mergeCell ref="AB39:AE39"/>
    <mergeCell ref="E40:F40"/>
    <mergeCell ref="G40:I40"/>
    <mergeCell ref="M40:O40"/>
    <mergeCell ref="P40:T40"/>
    <mergeCell ref="U40:Z40"/>
    <mergeCell ref="AB40:AE40"/>
    <mergeCell ref="AB37:AE37"/>
    <mergeCell ref="E38:F38"/>
    <mergeCell ref="G38:I38"/>
    <mergeCell ref="M38:O38"/>
    <mergeCell ref="P38:T38"/>
    <mergeCell ref="U38:Z38"/>
    <mergeCell ref="AB38:AE38"/>
    <mergeCell ref="A37:C42"/>
    <mergeCell ref="E37:F37"/>
    <mergeCell ref="G37:I37"/>
    <mergeCell ref="M37:O37"/>
    <mergeCell ref="P37:T37"/>
    <mergeCell ref="U37:Z37"/>
    <mergeCell ref="E39:F39"/>
    <mergeCell ref="G39:I39"/>
    <mergeCell ref="M39:O39"/>
    <mergeCell ref="P39:T39"/>
    <mergeCell ref="U39:Z39"/>
    <mergeCell ref="E42:F42"/>
    <mergeCell ref="G42:I42"/>
    <mergeCell ref="M42:O42"/>
    <mergeCell ref="P42:T42"/>
    <mergeCell ref="U42:Z42"/>
    <mergeCell ref="E41:F41"/>
    <mergeCell ref="A36:C36"/>
    <mergeCell ref="D36:F36"/>
    <mergeCell ref="G36:L36"/>
    <mergeCell ref="M36:O36"/>
    <mergeCell ref="P36:T36"/>
    <mergeCell ref="U36:Z36"/>
    <mergeCell ref="AD31:AE31"/>
    <mergeCell ref="A32:I32"/>
    <mergeCell ref="J32:AF32"/>
    <mergeCell ref="A33:I33"/>
    <mergeCell ref="J33:U33"/>
    <mergeCell ref="V33:X33"/>
    <mergeCell ref="Y33:AF33"/>
    <mergeCell ref="W20:AF20"/>
    <mergeCell ref="W21:AF21"/>
    <mergeCell ref="W22:AF22"/>
    <mergeCell ref="A24:AF24"/>
    <mergeCell ref="A31:I31"/>
    <mergeCell ref="J31:M31"/>
    <mergeCell ref="O31:P31"/>
    <mergeCell ref="V31:Y31"/>
    <mergeCell ref="AA31:AB31"/>
  </mergeCells>
  <phoneticPr fontId="5"/>
  <conditionalFormatting sqref="P37:T42">
    <cfRule type="expression" dxfId="42" priority="20">
      <formula>$M37="支給"</formula>
    </cfRule>
  </conditionalFormatting>
  <conditionalFormatting sqref="A84:A85 G84:G85 Q82:S85">
    <cfRule type="expression" dxfId="41" priority="18">
      <formula>#REF!="通年一括払い"</formula>
    </cfRule>
  </conditionalFormatting>
  <conditionalFormatting sqref="J82:M85">
    <cfRule type="expression" dxfId="40" priority="17">
      <formula>#REF!="通年一括払い"</formula>
    </cfRule>
  </conditionalFormatting>
  <conditionalFormatting sqref="A106:AF107 A97">
    <cfRule type="expression" dxfId="39" priority="15">
      <formula>OR($T$95="",$T$95="確定")</formula>
    </cfRule>
  </conditionalFormatting>
  <conditionalFormatting sqref="X81:X82">
    <cfRule type="cellIs" dxfId="38" priority="14" operator="equal">
      <formula>"確定"</formula>
    </cfRule>
  </conditionalFormatting>
  <conditionalFormatting sqref="X83">
    <cfRule type="cellIs" dxfId="37" priority="13" operator="equal">
      <formula>"確定"</formula>
    </cfRule>
  </conditionalFormatting>
  <conditionalFormatting sqref="X84">
    <cfRule type="cellIs" dxfId="36" priority="12" operator="equal">
      <formula>"確定"</formula>
    </cfRule>
  </conditionalFormatting>
  <conditionalFormatting sqref="X85">
    <cfRule type="cellIs" dxfId="35" priority="11" operator="equal">
      <formula>"確定"</formula>
    </cfRule>
  </conditionalFormatting>
  <conditionalFormatting sqref="A82">
    <cfRule type="expression" dxfId="34" priority="10">
      <formula>#REF!="通年一括払い"</formula>
    </cfRule>
  </conditionalFormatting>
  <conditionalFormatting sqref="A81">
    <cfRule type="expression" dxfId="33" priority="9">
      <formula>#REF!="通年一括払い"</formula>
    </cfRule>
  </conditionalFormatting>
  <conditionalFormatting sqref="P57:T60">
    <cfRule type="expression" dxfId="32" priority="5">
      <formula>$M57="支給"</formula>
    </cfRule>
  </conditionalFormatting>
  <conditionalFormatting sqref="G74:H76 J74:K76 M74:N76 P74:Q76 S74:AF76">
    <cfRule type="expression" dxfId="31" priority="2">
      <formula>$B$74="免除等無し"</formula>
    </cfRule>
  </conditionalFormatting>
  <conditionalFormatting sqref="P45:T48">
    <cfRule type="expression" dxfId="30" priority="1">
      <formula>$M45="支給"</formula>
    </cfRule>
  </conditionalFormatting>
  <dataValidations count="21">
    <dataValidation type="list" allowBlank="1" showInputMessage="1" showErrorMessage="1" sqref="P64:R64">
      <formula1>"はい,いいえ"</formula1>
    </dataValidation>
    <dataValidation type="list" allowBlank="1" showInputMessage="1" showErrorMessage="1" sqref="JQ122:JT126 TM122:TP126 ADI122:ADL126 ANE122:ANH126 AXA122:AXD126 BGW122:BGZ126 BQS122:BQV126 CAO122:CAR126 CKK122:CKN126 CUG122:CUJ126 DEC122:DEF126 DNY122:DOB126 DXU122:DXX126 EHQ122:EHT126 ERM122:ERP126 FBI122:FBL126 FLE122:FLH126 FVA122:FVD126 GEW122:GEZ126 GOS122:GOV126 GYO122:GYR126 HIK122:HIN126 HSG122:HSJ126 ICC122:ICF126 ILY122:IMB126 IVU122:IVX126 JFQ122:JFT126 JPM122:JPP126 JZI122:JZL126 KJE122:KJH126 KTA122:KTD126 LCW122:LCZ126 LMS122:LMV126 LWO122:LWR126 MGK122:MGN126 MQG122:MQJ126 NAC122:NAF126 NJY122:NKB126 NTU122:NTX126 ODQ122:ODT126 ONM122:ONP126 OXI122:OXL126 PHE122:PHH126 PRA122:PRD126 QAW122:QAZ126 QKS122:QKV126 QUO122:QUR126 REK122:REN126 ROG122:ROJ126 RYC122:RYF126 SHY122:SIB126 SRU122:SRX126 TBQ122:TBT126 TLM122:TLP126 TVI122:TVL126 UFE122:UFH126 UPA122:UPD126 UYW122:UYZ126 VIS122:VIV126 VSO122:VSR126 WCK122:WCN126 WMG122:WMJ126 WWC122:WWF126">
      <formula1>"済,今回提出"</formula1>
    </dataValidation>
    <dataValidation type="list" allowBlank="1" showInputMessage="1" showErrorMessage="1" sqref="X81:X85">
      <formula1>"概算, 確定"</formula1>
    </dataValidation>
    <dataValidation type="list" allowBlank="1" showInputMessage="1" showErrorMessage="1" sqref="S74:S76">
      <formula1>"TA又はRA実施, 奨学金受給, その他"</formula1>
    </dataValidation>
    <dataValidation type="list" allowBlank="1" showInputMessage="1" showErrorMessage="1" sqref="AB84:AB85">
      <formula1>"請求書, 領収書, 請求書兼領収書, 支払い無し根拠, その他"</formula1>
    </dataValidation>
    <dataValidation type="list" allowBlank="1" showInputMessage="1" showErrorMessage="1" sqref="P43:T44">
      <formula1>"2020年度分,2021年度分"</formula1>
    </dataValidation>
    <dataValidation type="list" allowBlank="1" showInputMessage="1" showErrorMessage="1" sqref="M37:O42 M45:O48 M57:O60">
      <formula1>"支給, 返納"</formula1>
    </dataValidation>
    <dataValidation type="list" allowBlank="1" showInputMessage="1" showErrorMessage="1" sqref="F122:F126">
      <formula1>"通年一括払い,通年分割払い,学期毎払い,支払なし"</formula1>
    </dataValidation>
    <dataValidation type="textLength" operator="equal" allowBlank="1" showInputMessage="1" showErrorMessage="1" sqref="W20:AF20">
      <formula1>12</formula1>
    </dataValidation>
    <dataValidation type="list" allowBlank="1" showInputMessage="1" showErrorMessage="1" sqref="G84:I85">
      <formula1>"2022,2023"</formula1>
    </dataValidation>
    <dataValidation type="list" allowBlank="1" showInputMessage="1" showErrorMessage="1" sqref="TL87:TM87 ADH87:ADI87 AND87:ANE87 AWZ87:AXA87 BGV87:BGW87 BQR87:BQS87 CAN87:CAO87 CKJ87:CKK87 CUF87:CUG87 DEB87:DEC87 DNX87:DNY87 DXT87:DXU87 EHP87:EHQ87 ERL87:ERM87 FBH87:FBI87 FLD87:FLE87 FUZ87:FVA87 GEV87:GEW87 GOR87:GOS87 GYN87:GYO87 HIJ87:HIK87 HSF87:HSG87 ICB87:ICC87 ILX87:ILY87 IVT87:IVU87 JFP87:JFQ87 JPL87:JPM87 JZH87:JZI87 KJD87:KJE87 KSZ87:KTA87 LCV87:LCW87 LMR87:LMS87 LWN87:LWO87 MGJ87:MGK87 MQF87:MQG87 NAB87:NAC87 NJX87:NJY87 NTT87:NTU87 ODP87:ODQ87 ONL87:ONM87 OXH87:OXI87 PHD87:PHE87 PQZ87:PRA87 QAV87:QAW87 QKR87:QKS87 QUN87:QUO87 REJ87:REK87 ROF87:ROG87 RYB87:RYC87 SHX87:SHY87 SRT87:SRU87 TBP87:TBQ87 TLL87:TLM87 TVH87:TVI87 UFD87:UFE87 UOZ87:UPA87 UYV87:UYW87 VIR87:VIS87 VSN87:VSO87 WCJ87:WCK87 WMF87:WMG87 WWB87:WWC87 WWB73:WWC76 WMF73:WMG76 WCJ73:WCK76 VSN73:VSO76 VIR73:VIS76 UYV73:UYW76 UOZ73:UPA76 UFD73:UFE76 TVH73:TVI76 TLL73:TLM76 TBP73:TBQ76 SRT73:SRU76 SHX73:SHY76 RYB73:RYC76 ROF73:ROG76 REJ73:REK76 QUN73:QUO76 QKR73:QKS76 QAV73:QAW76 PQZ73:PRA76 PHD73:PHE76 OXH73:OXI76 ONL73:ONM76 ODP73:ODQ76 NTT73:NTU76 NJX73:NJY76 NAB73:NAC76 MQF73:MQG76 MGJ73:MGK76 LWN73:LWO76 LMR73:LMS76 LCV73:LCW76 KSZ73:KTA76 KJD73:KJE76 JZH73:JZI76 JPL73:JPM76 JFP73:JFQ76 IVT73:IVU76 ILX73:ILY76 ICB73:ICC76 HSF73:HSG76 HIJ73:HIK76 GYN73:GYO76 GOR73:GOS76 GEV73:GEW76 FUZ73:FVA76 FLD73:FLE76 FBH73:FBI76 ERL73:ERM76 EHP73:EHQ76 DXT73:DXU76 DNX73:DNY76 DEB73:DEC76 CUF73:CUG76 CKJ73:CKK76 CAN73:CAO76 BQR73:BQS76 BGV73:BGW76 AWZ73:AXA76 AND73:ANE76 ADH73:ADI76 TL73:TM76 JP73:JQ76 JP87:JQ87">
      <formula1>"請求書,請求書・領収書,授業料負担なし証拠"</formula1>
    </dataValidation>
    <dataValidation type="list" allowBlank="1" showInputMessage="1" showErrorMessage="1" sqref="TP87:TR87 ADL87:ADN87 ANH87:ANJ87 AXD87:AXF87 BGZ87:BHB87 BQV87:BQX87 CAR87:CAT87 CKN87:CKP87 CUJ87:CUL87 DEF87:DEH87 DOB87:DOD87 DXX87:DXZ87 EHT87:EHV87 ERP87:ERR87 FBL87:FBN87 FLH87:FLJ87 FVD87:FVF87 GEZ87:GFB87 GOV87:GOX87 GYR87:GYT87 HIN87:HIP87 HSJ87:HSL87 ICF87:ICH87 IMB87:IMD87 IVX87:IVZ87 JFT87:JFV87 JPP87:JPR87 JZL87:JZN87 KJH87:KJJ87 KTD87:KTF87 LCZ87:LDB87 LMV87:LMX87 LWR87:LWT87 MGN87:MGP87 MQJ87:MQL87 NAF87:NAH87 NKB87:NKD87 NTX87:NTZ87 ODT87:ODV87 ONP87:ONR87 OXL87:OXN87 PHH87:PHJ87 PRD87:PRF87 QAZ87:QBB87 QKV87:QKX87 QUR87:QUT87 REN87:REP87 ROJ87:ROL87 RYF87:RYH87 SIB87:SID87 SRX87:SRZ87 TBT87:TBV87 TLP87:TLR87 TVL87:TVN87 UFH87:UFJ87 UPD87:UPF87 UYZ87:UZB87 VIV87:VIX87 VSR87:VST87 WCN87:WCP87 WMJ87:WML87 WWF87:WWH87 WWF73:WWH76 WMJ73:WML76 WCN73:WCP76 VSR73:VST76 VIV73:VIX76 UYZ73:UZB76 UPD73:UPF76 UFH73:UFJ76 TVL73:TVN76 TLP73:TLR76 TBT73:TBV76 SRX73:SRZ76 SIB73:SID76 RYF73:RYH76 ROJ73:ROL76 REN73:REP76 QUR73:QUT76 QKV73:QKX76 QAZ73:QBB76 PRD73:PRF76 PHH73:PHJ76 OXL73:OXN76 ONP73:ONR76 ODT73:ODV76 NTX73:NTZ76 NKB73:NKD76 NAF73:NAH76 MQJ73:MQL76 MGN73:MGP76 LWR73:LWT76 LMV73:LMX76 LCZ73:LDB76 KTD73:KTF76 KJH73:KJJ76 JZL73:JZN76 JPP73:JPR76 JFT73:JFV76 IVX73:IVZ76 IMB73:IMD76 ICF73:ICH76 HSJ73:HSL76 HIN73:HIP76 GYR73:GYT76 GOV73:GOX76 GEZ73:GFB76 FVD73:FVF76 FLH73:FLJ76 FBL73:FBN76 ERP73:ERR76 EHT73:EHV76 DXX73:DXZ76 DOB73:DOD76 DEF73:DEH76 CUJ73:CUL76 CKN73:CKP76 CAR73:CAT76 BQV73:BQX76 BGZ73:BHB76 AXD73:AXF76 ANH73:ANJ76 ADL73:ADN76 TP73:TR76 JT73:JV76 JT87:JV87">
      <formula1>"確定,概算"</formula1>
    </dataValidation>
    <dataValidation type="list" allowBlank="1" showInputMessage="1" showErrorMessage="1" sqref="WLT87 WVP87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formula1>"有,無"</formula1>
    </dataValidation>
    <dataValidation type="list" allowBlank="1" showInputMessage="1" showErrorMessage="1" sqref="ADJ87:ADK87 ANF87:ANG87 AXB87:AXC87 BGX87:BGY87 BQT87:BQU87 CAP87:CAQ87 CKL87:CKM87 CUH87:CUI87 DED87:DEE87 DNZ87:DOA87 DXV87:DXW87 EHR87:EHS87 ERN87:ERO87 FBJ87:FBK87 FLF87:FLG87 FVB87:FVC87 GEX87:GEY87 GOT87:GOU87 GYP87:GYQ87 HIL87:HIM87 HSH87:HSI87 ICD87:ICE87 ILZ87:IMA87 IVV87:IVW87 JFR87:JFS87 JPN87:JPO87 JZJ87:JZK87 KJF87:KJG87 KTB87:KTC87 LCX87:LCY87 LMT87:LMU87 LWP87:LWQ87 MGL87:MGM87 MQH87:MQI87 NAD87:NAE87 NJZ87:NKA87 NTV87:NTW87 ODR87:ODS87 ONN87:ONO87 OXJ87:OXK87 PHF87:PHG87 PRB87:PRC87 QAX87:QAY87 QKT87:QKU87 QUP87:QUQ87 REL87:REM87 ROH87:ROI87 RYD87:RYE87 SHZ87:SIA87 SRV87:SRW87 TBR87:TBS87 TLN87:TLO87 TVJ87:TVK87 UFF87:UFG87 UPB87:UPC87 UYX87:UYY87 VIT87:VIU87 VSP87:VSQ87 WCL87:WCM87 WMH87:WMI87 WWD87:WWE87 JR87:JS87 JR73:JS76 WWD73:WWE76 WMH73:WMI76 WCL73:WCM76 VSP73:VSQ76 VIT73:VIU76 UYX73:UYY76 UPB73:UPC76 UFF73:UFG76 TVJ73:TVK76 TLN73:TLO76 TBR73:TBS76 SRV73:SRW76 SHZ73:SIA76 RYD73:RYE76 ROH73:ROI76 REL73:REM76 QUP73:QUQ76 QKT73:QKU76 QAX73:QAY76 PRB73:PRC76 PHF73:PHG76 OXJ73:OXK76 ONN73:ONO76 ODR73:ODS76 NTV73:NTW76 NJZ73:NKA76 NAD73:NAE76 MQH73:MQI76 MGL73:MGM76 LWP73:LWQ76 LMT73:LMU76 LCX73:LCY76 KTB73:KTC76 KJF73:KJG76 JZJ73:JZK76 JPN73:JPO76 JFR73:JFS76 IVV73:IVW76 ILZ73:IMA76 ICD73:ICE76 HSH73:HSI76 HIL73:HIM76 GYP73:GYQ76 GOT73:GOU76 GEX73:GEY76 FVB73:FVC76 FLF73:FLG76 FBJ73:FBK76 ERN73:ERO76 EHR73:EHS76 DXV73:DXW76 DNZ73:DOA76 DED73:DEE76 CUH73:CUI76 CKL73:CKM76 CAP73:CAQ76 BQT73:BQU76 BGX73:BGY76 AXB73:AXC76 ANF73:ANG76 ADJ73:ADK76 TN73:TO76 TN87:TO87">
      <formula1>"通年一括払い,通年分割払い,学期毎請求払い,支払なし"</formula1>
    </dataValidation>
    <dataValidation type="list" allowBlank="1" showInputMessage="1" showErrorMessage="1" sqref="B74:F76">
      <formula1>"免除等無し,全額免除, 一部免除,授業料相当の奨学金"</formula1>
    </dataValidation>
    <dataValidation type="list" allowBlank="1" showInputMessage="1" showErrorMessage="1" sqref="P37:T42">
      <formula1>"2022年度分,2023年度分"</formula1>
    </dataValidation>
    <dataValidation type="list" allowBlank="1" showInputMessage="1" showErrorMessage="1" sqref="P57:T60">
      <formula1>"2024年度分"</formula1>
    </dataValidation>
    <dataValidation type="list" allowBlank="1" showInputMessage="1" showErrorMessage="1" sqref="A66:C66 G81:I83 D89:F89">
      <formula1>"2023,2024"</formula1>
    </dataValidation>
    <dataValidation type="list" allowBlank="1" showInputMessage="1" showErrorMessage="1" sqref="H66:J66 D93:F93 D101:F101 T102:V102 N81:P85">
      <formula1>"2023,2024,2025"</formula1>
    </dataValidation>
    <dataValidation type="list" allowBlank="1" showInputMessage="1" showErrorMessage="1" sqref="AB81:AF83">
      <formula1>"請求書, 領収書, 請求書兼領収書,無条件入学許可書,大学のホームページ,昨年度の授業料,支払い無し根拠, その他"</formula1>
    </dataValidation>
    <dataValidation type="list" allowBlank="1" showInputMessage="1" showErrorMessage="1" sqref="P45:T48">
      <formula1>"2023年度分"</formula1>
    </dataValidation>
  </dataValidations>
  <printOptions horizontalCentered="1"/>
  <pageMargins left="0.31496062992125984" right="0.31496062992125984" top="0.55118110236220474" bottom="0.35433070866141736" header="0.31496062992125984" footer="0.31496062992125984"/>
  <pageSetup paperSize="9" scale="81" fitToHeight="0" orientation="portrait" r:id="rId1"/>
  <headerFooter>
    <oddFooter>&amp;C&amp;P／&amp;N</oddFooter>
  </headerFooter>
  <rowBreaks count="1" manualBreakCount="1">
    <brk id="76"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為替レート!$B$5:$B$37</xm:f>
          </x14:formula1>
          <xm:sqref>E70:F70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32"/>
  <sheetViews>
    <sheetView showGridLines="0" defaultGridColor="0" view="pageBreakPreview" topLeftCell="A19" colorId="22" zoomScaleNormal="120" zoomScaleSheetLayoutView="100" workbookViewId="0">
      <selection activeCell="AG26" sqref="AG26"/>
    </sheetView>
  </sheetViews>
  <sheetFormatPr defaultColWidth="9" defaultRowHeight="12"/>
  <cols>
    <col min="1" max="32" width="3.125" style="3" customWidth="1"/>
    <col min="33" max="16384" width="9" style="3"/>
  </cols>
  <sheetData>
    <row r="1" spans="1:32" ht="12.75" thickTop="1">
      <c r="A1" s="370" t="s">
        <v>264</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2"/>
    </row>
    <row r="2" spans="1:32">
      <c r="A2" s="373"/>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5"/>
    </row>
    <row r="3" spans="1:32">
      <c r="A3" s="373"/>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5"/>
    </row>
    <row r="4" spans="1:32">
      <c r="A4" s="373"/>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5"/>
    </row>
    <row r="5" spans="1:32">
      <c r="A5" s="373"/>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5"/>
    </row>
    <row r="6" spans="1:32">
      <c r="A6" s="373"/>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5"/>
    </row>
    <row r="7" spans="1:32">
      <c r="A7" s="373"/>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5"/>
    </row>
    <row r="8" spans="1:32">
      <c r="A8" s="373"/>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5"/>
    </row>
    <row r="9" spans="1:32">
      <c r="A9" s="373"/>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5"/>
    </row>
    <row r="10" spans="1:32">
      <c r="A10" s="373"/>
      <c r="B10" s="374"/>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5"/>
    </row>
    <row r="11" spans="1:32">
      <c r="A11" s="373"/>
      <c r="B11" s="374"/>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5"/>
    </row>
    <row r="12" spans="1:32">
      <c r="A12" s="373"/>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5"/>
    </row>
    <row r="13" spans="1:32">
      <c r="A13" s="373"/>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5"/>
    </row>
    <row r="14" spans="1:32">
      <c r="A14" s="373"/>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5"/>
    </row>
    <row r="15" spans="1:32">
      <c r="A15" s="373"/>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row>
    <row r="16" spans="1:32">
      <c r="A16" s="373"/>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5"/>
    </row>
    <row r="17" spans="1:32" ht="12.75" thickBot="1">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8"/>
    </row>
    <row r="18" spans="1:32" ht="12.75" thickTop="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row>
    <row r="19" spans="1:32">
      <c r="A19" s="9"/>
      <c r="B19" s="9"/>
      <c r="C19" s="9"/>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58" t="s">
        <v>227</v>
      </c>
      <c r="AE19" s="10"/>
      <c r="AF19" s="10"/>
    </row>
    <row r="20" spans="1:32">
      <c r="A20" s="1" t="s">
        <v>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row>
    <row r="21" spans="1:32">
      <c r="A21" s="10" t="s">
        <v>7</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row>
    <row r="22" spans="1:32">
      <c r="A22" s="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row>
    <row r="23" spans="1:32">
      <c r="A23" s="1"/>
      <c r="B23" s="10"/>
      <c r="C23" s="10"/>
      <c r="D23" s="10"/>
      <c r="E23" s="10"/>
      <c r="F23" s="10"/>
      <c r="G23" s="10"/>
      <c r="H23" s="10"/>
      <c r="I23" s="10"/>
      <c r="J23" s="10"/>
      <c r="K23" s="10"/>
      <c r="L23" s="10"/>
      <c r="M23" s="10"/>
      <c r="N23" s="10"/>
      <c r="O23" s="10"/>
      <c r="P23" s="10"/>
      <c r="Q23" s="10"/>
      <c r="R23" s="10"/>
      <c r="S23" s="10"/>
      <c r="T23" s="10"/>
      <c r="U23" s="10"/>
      <c r="V23" s="1" t="s">
        <v>0</v>
      </c>
      <c r="W23" s="158" t="s">
        <v>228</v>
      </c>
      <c r="X23" s="158"/>
      <c r="Y23" s="158"/>
      <c r="Z23" s="158"/>
      <c r="AA23" s="158"/>
      <c r="AB23" s="158"/>
      <c r="AC23" s="158"/>
      <c r="AD23" s="158"/>
      <c r="AE23" s="158"/>
      <c r="AF23" s="158"/>
    </row>
    <row r="24" spans="1:32">
      <c r="A24" s="1"/>
      <c r="B24" s="10"/>
      <c r="C24" s="10"/>
      <c r="D24" s="10"/>
      <c r="E24" s="10"/>
      <c r="F24" s="10"/>
      <c r="G24" s="10"/>
      <c r="H24" s="10"/>
      <c r="I24" s="10"/>
      <c r="J24" s="10"/>
      <c r="K24" s="10"/>
      <c r="L24" s="10"/>
      <c r="M24" s="10"/>
      <c r="N24" s="10"/>
      <c r="O24" s="10"/>
      <c r="P24" s="10"/>
      <c r="Q24" s="10"/>
      <c r="R24" s="10"/>
      <c r="S24" s="10"/>
      <c r="T24" s="10"/>
      <c r="U24" s="10"/>
      <c r="V24" s="1" t="s">
        <v>8</v>
      </c>
      <c r="W24" s="158" t="s">
        <v>157</v>
      </c>
      <c r="X24" s="158"/>
      <c r="Y24" s="158"/>
      <c r="Z24" s="158"/>
      <c r="AA24" s="158"/>
      <c r="AB24" s="158"/>
      <c r="AC24" s="158"/>
      <c r="AD24" s="158"/>
      <c r="AE24" s="158"/>
      <c r="AF24" s="158"/>
    </row>
    <row r="25" spans="1:32">
      <c r="A25" s="10"/>
      <c r="B25" s="10"/>
      <c r="C25" s="10"/>
      <c r="D25" s="10"/>
      <c r="E25" s="10"/>
      <c r="F25" s="10"/>
      <c r="G25" s="10"/>
      <c r="H25" s="10"/>
      <c r="I25" s="10"/>
      <c r="J25" s="10"/>
      <c r="K25" s="10"/>
      <c r="L25" s="10"/>
      <c r="M25" s="10"/>
      <c r="N25" s="10"/>
      <c r="O25" s="10"/>
      <c r="P25" s="10"/>
      <c r="Q25" s="10"/>
      <c r="R25" s="10"/>
      <c r="S25" s="10"/>
      <c r="T25" s="10"/>
      <c r="U25" s="10"/>
      <c r="V25" s="1" t="s">
        <v>9</v>
      </c>
      <c r="W25" s="158" t="s">
        <v>10</v>
      </c>
      <c r="X25" s="158"/>
      <c r="Y25" s="158"/>
      <c r="Z25" s="158"/>
      <c r="AA25" s="158"/>
      <c r="AB25" s="158"/>
      <c r="AC25" s="158"/>
      <c r="AD25" s="158"/>
      <c r="AE25" s="158"/>
      <c r="AF25" s="158"/>
    </row>
    <row r="26" spans="1:32">
      <c r="A26" s="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32">
      <c r="A27" s="159" t="s">
        <v>229</v>
      </c>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row>
    <row r="29" spans="1:32">
      <c r="A29" s="3" t="s">
        <v>11</v>
      </c>
    </row>
    <row r="30" spans="1:32">
      <c r="A30" s="4"/>
      <c r="B30" s="4"/>
      <c r="C30" s="4"/>
      <c r="D30" s="4"/>
      <c r="E30" s="4"/>
      <c r="F30" s="4"/>
      <c r="G30" s="4"/>
      <c r="H30" s="4"/>
      <c r="I30" s="4"/>
      <c r="J30" s="4"/>
      <c r="K30" s="4"/>
      <c r="L30" s="4"/>
      <c r="M30" s="4"/>
      <c r="N30" s="4"/>
      <c r="O30" s="4"/>
      <c r="P30" s="4"/>
      <c r="Q30" s="4"/>
      <c r="R30" s="4"/>
      <c r="S30" s="4"/>
      <c r="T30" s="4"/>
      <c r="U30" s="4"/>
      <c r="V30" s="4"/>
      <c r="W30" s="4"/>
      <c r="X30" s="4"/>
      <c r="Y30" s="4" t="s">
        <v>3</v>
      </c>
      <c r="Z30" s="4"/>
      <c r="AA30" s="4"/>
      <c r="AB30" s="4"/>
      <c r="AC30" s="4"/>
      <c r="AD30" s="4"/>
      <c r="AE30" s="4"/>
      <c r="AF30" s="4"/>
    </row>
    <row r="31" spans="1:32">
      <c r="A31" s="386" t="s">
        <v>12</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row>
    <row r="32" spans="1:3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2" s="89" customFormat="1" ht="23.25" customHeight="1">
      <c r="A33" s="34" t="s">
        <v>18</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ht="15.75" customHeight="1">
      <c r="A34" s="160" t="s">
        <v>19</v>
      </c>
      <c r="B34" s="160"/>
      <c r="C34" s="160"/>
      <c r="D34" s="160"/>
      <c r="E34" s="160"/>
      <c r="F34" s="160"/>
      <c r="G34" s="160"/>
      <c r="H34" s="160"/>
      <c r="I34" s="160"/>
      <c r="J34" s="161">
        <v>2022</v>
      </c>
      <c r="K34" s="162"/>
      <c r="L34" s="162"/>
      <c r="M34" s="162"/>
      <c r="N34" s="73" t="s">
        <v>4</v>
      </c>
      <c r="O34" s="162">
        <v>9</v>
      </c>
      <c r="P34" s="162"/>
      <c r="Q34" s="73" t="s">
        <v>16</v>
      </c>
      <c r="R34" s="48"/>
      <c r="S34" s="48" t="s">
        <v>20</v>
      </c>
      <c r="T34" s="11"/>
      <c r="U34" s="11"/>
      <c r="V34" s="162">
        <v>2024</v>
      </c>
      <c r="W34" s="162"/>
      <c r="X34" s="162"/>
      <c r="Y34" s="162"/>
      <c r="Z34" s="73" t="s">
        <v>4</v>
      </c>
      <c r="AA34" s="162">
        <v>8</v>
      </c>
      <c r="AB34" s="162"/>
      <c r="AC34" s="73" t="s">
        <v>16</v>
      </c>
      <c r="AD34" s="169"/>
      <c r="AE34" s="169"/>
      <c r="AF34" s="12"/>
    </row>
    <row r="35" spans="1:32" ht="15.75" customHeight="1">
      <c r="A35" s="170" t="s">
        <v>265</v>
      </c>
      <c r="B35" s="171"/>
      <c r="C35" s="171"/>
      <c r="D35" s="171"/>
      <c r="E35" s="171"/>
      <c r="F35" s="171"/>
      <c r="G35" s="171"/>
      <c r="H35" s="171"/>
      <c r="I35" s="172"/>
      <c r="J35" s="173" t="s">
        <v>176</v>
      </c>
      <c r="K35" s="174"/>
      <c r="L35" s="174"/>
      <c r="M35" s="174"/>
      <c r="N35" s="174"/>
      <c r="O35" s="174"/>
      <c r="P35" s="174"/>
      <c r="Q35" s="174"/>
      <c r="R35" s="174"/>
      <c r="S35" s="174"/>
      <c r="T35" s="174"/>
      <c r="U35" s="174"/>
      <c r="V35" s="174"/>
      <c r="W35" s="174"/>
      <c r="X35" s="174"/>
      <c r="Y35" s="174"/>
      <c r="Z35" s="174"/>
      <c r="AA35" s="174"/>
      <c r="AB35" s="174"/>
      <c r="AC35" s="174"/>
      <c r="AD35" s="174"/>
      <c r="AE35" s="174"/>
      <c r="AF35" s="175"/>
    </row>
    <row r="36" spans="1:32" ht="15.75" customHeight="1">
      <c r="A36" s="160" t="s">
        <v>266</v>
      </c>
      <c r="B36" s="160"/>
      <c r="C36" s="160"/>
      <c r="D36" s="160"/>
      <c r="E36" s="160"/>
      <c r="F36" s="160"/>
      <c r="G36" s="160"/>
      <c r="H36" s="160"/>
      <c r="I36" s="160"/>
      <c r="J36" s="176" t="s">
        <v>181</v>
      </c>
      <c r="K36" s="177"/>
      <c r="L36" s="177"/>
      <c r="M36" s="177"/>
      <c r="N36" s="177"/>
      <c r="O36" s="177"/>
      <c r="P36" s="177"/>
      <c r="Q36" s="177"/>
      <c r="R36" s="177"/>
      <c r="S36" s="177"/>
      <c r="T36" s="177"/>
      <c r="U36" s="178"/>
      <c r="V36" s="160" t="s">
        <v>15</v>
      </c>
      <c r="W36" s="160"/>
      <c r="X36" s="160"/>
      <c r="Y36" s="173" t="s">
        <v>182</v>
      </c>
      <c r="Z36" s="174"/>
      <c r="AA36" s="174"/>
      <c r="AB36" s="174"/>
      <c r="AC36" s="174"/>
      <c r="AD36" s="174"/>
      <c r="AE36" s="174"/>
      <c r="AF36" s="175"/>
    </row>
    <row r="38" spans="1:32" s="89" customFormat="1" ht="23.25" customHeight="1">
      <c r="A38" s="34" t="s">
        <v>271</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2">
      <c r="A39" s="163" t="s">
        <v>28</v>
      </c>
      <c r="B39" s="164"/>
      <c r="C39" s="165"/>
      <c r="D39" s="163" t="s">
        <v>29</v>
      </c>
      <c r="E39" s="164"/>
      <c r="F39" s="165"/>
      <c r="G39" s="163" t="s">
        <v>30</v>
      </c>
      <c r="H39" s="164"/>
      <c r="I39" s="164"/>
      <c r="J39" s="164"/>
      <c r="K39" s="164"/>
      <c r="L39" s="165"/>
      <c r="M39" s="166" t="s">
        <v>31</v>
      </c>
      <c r="N39" s="167"/>
      <c r="O39" s="168"/>
      <c r="P39" s="166" t="s">
        <v>62</v>
      </c>
      <c r="Q39" s="167"/>
      <c r="R39" s="167"/>
      <c r="S39" s="167"/>
      <c r="T39" s="168"/>
      <c r="U39" s="163" t="s">
        <v>32</v>
      </c>
      <c r="V39" s="164"/>
      <c r="W39" s="164"/>
      <c r="X39" s="164"/>
      <c r="Y39" s="164"/>
      <c r="Z39" s="164"/>
      <c r="AA39" s="5"/>
      <c r="AB39" s="5"/>
      <c r="AC39" s="5"/>
      <c r="AD39" s="5"/>
      <c r="AE39" s="5"/>
      <c r="AF39" s="6"/>
    </row>
    <row r="40" spans="1:32" ht="15.75" customHeight="1">
      <c r="A40" s="193" t="s">
        <v>230</v>
      </c>
      <c r="B40" s="194"/>
      <c r="C40" s="195"/>
      <c r="D40" s="123">
        <v>1</v>
      </c>
      <c r="E40" s="182" t="s">
        <v>22</v>
      </c>
      <c r="F40" s="183"/>
      <c r="G40" s="182">
        <v>2023</v>
      </c>
      <c r="H40" s="202"/>
      <c r="I40" s="183"/>
      <c r="J40" s="49" t="s">
        <v>4</v>
      </c>
      <c r="K40" s="127">
        <v>4</v>
      </c>
      <c r="L40" s="49" t="s">
        <v>21</v>
      </c>
      <c r="M40" s="203" t="s">
        <v>156</v>
      </c>
      <c r="N40" s="203"/>
      <c r="O40" s="203"/>
      <c r="P40" s="188" t="s">
        <v>231</v>
      </c>
      <c r="Q40" s="189"/>
      <c r="R40" s="189"/>
      <c r="S40" s="189"/>
      <c r="T40" s="190"/>
      <c r="U40" s="191">
        <v>1018750</v>
      </c>
      <c r="V40" s="192"/>
      <c r="W40" s="192"/>
      <c r="X40" s="192"/>
      <c r="Y40" s="192"/>
      <c r="Z40" s="192"/>
      <c r="AA40" s="13" t="s">
        <v>17</v>
      </c>
      <c r="AB40" s="179">
        <f>IF(M40="支給",U40*1,IF(M40="返納",U40*-1,""))</f>
        <v>1018750</v>
      </c>
      <c r="AC40" s="180"/>
      <c r="AD40" s="180"/>
      <c r="AE40" s="181"/>
      <c r="AF40" s="13" t="s">
        <v>17</v>
      </c>
    </row>
    <row r="41" spans="1:32" ht="15.75" customHeight="1">
      <c r="A41" s="196"/>
      <c r="B41" s="197"/>
      <c r="C41" s="198"/>
      <c r="D41" s="128">
        <v>2</v>
      </c>
      <c r="E41" s="182" t="s">
        <v>22</v>
      </c>
      <c r="F41" s="183"/>
      <c r="G41" s="184">
        <v>2023</v>
      </c>
      <c r="H41" s="185"/>
      <c r="I41" s="186"/>
      <c r="J41" s="49" t="s">
        <v>4</v>
      </c>
      <c r="K41" s="127">
        <v>8</v>
      </c>
      <c r="L41" s="49" t="s">
        <v>21</v>
      </c>
      <c r="M41" s="187" t="s">
        <v>155</v>
      </c>
      <c r="N41" s="187"/>
      <c r="O41" s="187"/>
      <c r="P41" s="188" t="s">
        <v>177</v>
      </c>
      <c r="Q41" s="189"/>
      <c r="R41" s="189"/>
      <c r="S41" s="189"/>
      <c r="T41" s="190"/>
      <c r="U41" s="191">
        <v>25000</v>
      </c>
      <c r="V41" s="192"/>
      <c r="W41" s="192"/>
      <c r="X41" s="192"/>
      <c r="Y41" s="192"/>
      <c r="Z41" s="192"/>
      <c r="AA41" s="13" t="s">
        <v>17</v>
      </c>
      <c r="AB41" s="179">
        <f t="shared" ref="AB41:AB45" si="0">IF(M41="支給",U41*1,IF(M41="返納",U41*-1,""))</f>
        <v>-25000</v>
      </c>
      <c r="AC41" s="180"/>
      <c r="AD41" s="180"/>
      <c r="AE41" s="181"/>
      <c r="AF41" s="13" t="s">
        <v>17</v>
      </c>
    </row>
    <row r="42" spans="1:32" ht="15.75" customHeight="1">
      <c r="A42" s="196"/>
      <c r="B42" s="197"/>
      <c r="C42" s="198"/>
      <c r="D42" s="128">
        <v>3</v>
      </c>
      <c r="E42" s="182" t="s">
        <v>22</v>
      </c>
      <c r="F42" s="183"/>
      <c r="G42" s="184">
        <v>2023</v>
      </c>
      <c r="H42" s="185"/>
      <c r="I42" s="186"/>
      <c r="J42" s="49" t="s">
        <v>4</v>
      </c>
      <c r="K42" s="127">
        <v>8</v>
      </c>
      <c r="L42" s="49" t="s">
        <v>21</v>
      </c>
      <c r="M42" s="187" t="s">
        <v>155</v>
      </c>
      <c r="N42" s="187"/>
      <c r="O42" s="187"/>
      <c r="P42" s="188" t="s">
        <v>231</v>
      </c>
      <c r="Q42" s="189"/>
      <c r="R42" s="189"/>
      <c r="S42" s="189"/>
      <c r="T42" s="190"/>
      <c r="U42" s="191">
        <v>25000</v>
      </c>
      <c r="V42" s="192"/>
      <c r="W42" s="192"/>
      <c r="X42" s="192"/>
      <c r="Y42" s="192"/>
      <c r="Z42" s="192"/>
      <c r="AA42" s="13" t="s">
        <v>17</v>
      </c>
      <c r="AB42" s="179">
        <f t="shared" si="0"/>
        <v>-25000</v>
      </c>
      <c r="AC42" s="180"/>
      <c r="AD42" s="180"/>
      <c r="AE42" s="181"/>
      <c r="AF42" s="13" t="s">
        <v>17</v>
      </c>
    </row>
    <row r="43" spans="1:32" ht="15.75" customHeight="1">
      <c r="A43" s="196"/>
      <c r="B43" s="197"/>
      <c r="C43" s="198"/>
      <c r="D43" s="128"/>
      <c r="E43" s="182" t="s">
        <v>22</v>
      </c>
      <c r="F43" s="183"/>
      <c r="G43" s="184"/>
      <c r="H43" s="185"/>
      <c r="I43" s="186"/>
      <c r="J43" s="49" t="s">
        <v>4</v>
      </c>
      <c r="K43" s="127"/>
      <c r="L43" s="49" t="s">
        <v>21</v>
      </c>
      <c r="M43" s="187"/>
      <c r="N43" s="187"/>
      <c r="O43" s="187"/>
      <c r="P43" s="188"/>
      <c r="Q43" s="189"/>
      <c r="R43" s="189"/>
      <c r="S43" s="189"/>
      <c r="T43" s="190"/>
      <c r="U43" s="191"/>
      <c r="V43" s="192"/>
      <c r="W43" s="192"/>
      <c r="X43" s="192"/>
      <c r="Y43" s="192"/>
      <c r="Z43" s="192"/>
      <c r="AA43" s="13" t="s">
        <v>17</v>
      </c>
      <c r="AB43" s="179" t="str">
        <f t="shared" si="0"/>
        <v/>
      </c>
      <c r="AC43" s="180"/>
      <c r="AD43" s="180"/>
      <c r="AE43" s="181"/>
      <c r="AF43" s="13" t="s">
        <v>17</v>
      </c>
    </row>
    <row r="44" spans="1:32" ht="15.75" customHeight="1">
      <c r="A44" s="196"/>
      <c r="B44" s="197"/>
      <c r="C44" s="198"/>
      <c r="D44" s="128"/>
      <c r="E44" s="182" t="s">
        <v>22</v>
      </c>
      <c r="F44" s="183"/>
      <c r="G44" s="184"/>
      <c r="H44" s="185"/>
      <c r="I44" s="186"/>
      <c r="J44" s="49" t="s">
        <v>4</v>
      </c>
      <c r="K44" s="127"/>
      <c r="L44" s="49" t="s">
        <v>21</v>
      </c>
      <c r="M44" s="187"/>
      <c r="N44" s="187"/>
      <c r="O44" s="187"/>
      <c r="P44" s="188"/>
      <c r="Q44" s="189"/>
      <c r="R44" s="189"/>
      <c r="S44" s="189"/>
      <c r="T44" s="190"/>
      <c r="U44" s="191"/>
      <c r="V44" s="192"/>
      <c r="W44" s="192"/>
      <c r="X44" s="192"/>
      <c r="Y44" s="192"/>
      <c r="Z44" s="192"/>
      <c r="AA44" s="13" t="s">
        <v>17</v>
      </c>
      <c r="AB44" s="179" t="str">
        <f t="shared" si="0"/>
        <v/>
      </c>
      <c r="AC44" s="180"/>
      <c r="AD44" s="180"/>
      <c r="AE44" s="181"/>
      <c r="AF44" s="13" t="s">
        <v>17</v>
      </c>
    </row>
    <row r="45" spans="1:32" ht="15.75" customHeight="1">
      <c r="A45" s="199"/>
      <c r="B45" s="200"/>
      <c r="C45" s="201"/>
      <c r="D45" s="128"/>
      <c r="E45" s="182" t="s">
        <v>22</v>
      </c>
      <c r="F45" s="183"/>
      <c r="G45" s="184"/>
      <c r="H45" s="185"/>
      <c r="I45" s="186"/>
      <c r="J45" s="49" t="s">
        <v>4</v>
      </c>
      <c r="K45" s="127"/>
      <c r="L45" s="49" t="s">
        <v>21</v>
      </c>
      <c r="M45" s="187"/>
      <c r="N45" s="187"/>
      <c r="O45" s="187"/>
      <c r="P45" s="188"/>
      <c r="Q45" s="189"/>
      <c r="R45" s="189"/>
      <c r="S45" s="189"/>
      <c r="T45" s="190"/>
      <c r="U45" s="191"/>
      <c r="V45" s="192"/>
      <c r="W45" s="192"/>
      <c r="X45" s="192"/>
      <c r="Y45" s="192"/>
      <c r="Z45" s="192"/>
      <c r="AA45" s="13" t="s">
        <v>17</v>
      </c>
      <c r="AB45" s="179" t="str">
        <f t="shared" si="0"/>
        <v/>
      </c>
      <c r="AC45" s="180"/>
      <c r="AD45" s="180"/>
      <c r="AE45" s="181"/>
      <c r="AF45" s="13" t="s">
        <v>17</v>
      </c>
    </row>
    <row r="46" spans="1:32" ht="15.75" customHeight="1">
      <c r="A46" s="14"/>
      <c r="B46" s="15"/>
      <c r="C46" s="15"/>
      <c r="D46" s="15" t="s">
        <v>25</v>
      </c>
      <c r="E46" s="15"/>
      <c r="F46" s="15"/>
      <c r="G46" s="15" t="s">
        <v>23</v>
      </c>
      <c r="H46" s="15" t="s">
        <v>178</v>
      </c>
      <c r="I46" s="15"/>
      <c r="J46" s="15"/>
      <c r="K46" s="15"/>
      <c r="L46" s="15"/>
      <c r="M46" s="15" t="s">
        <v>24</v>
      </c>
      <c r="N46" s="15"/>
      <c r="O46" s="15"/>
      <c r="P46" s="15"/>
      <c r="Q46" s="15"/>
      <c r="R46" s="15"/>
      <c r="S46" s="15"/>
      <c r="T46" s="15"/>
      <c r="U46" s="15"/>
      <c r="V46" s="15"/>
      <c r="W46" s="15"/>
      <c r="X46" s="15"/>
      <c r="Y46" s="15"/>
      <c r="Z46" s="15"/>
      <c r="AA46" s="16"/>
      <c r="AB46" s="179">
        <f ca="1">SUMIF(P40:T45,H46,AB40:AE45)</f>
        <v>-25000</v>
      </c>
      <c r="AC46" s="180"/>
      <c r="AD46" s="180"/>
      <c r="AE46" s="181"/>
      <c r="AF46" s="13" t="s">
        <v>17</v>
      </c>
    </row>
    <row r="47" spans="1:32" ht="15.75" customHeight="1">
      <c r="A47" s="14"/>
      <c r="B47" s="15"/>
      <c r="C47" s="15"/>
      <c r="D47" s="15" t="s">
        <v>26</v>
      </c>
      <c r="E47" s="15"/>
      <c r="F47" s="15"/>
      <c r="G47" s="15" t="s">
        <v>23</v>
      </c>
      <c r="H47" s="15" t="s">
        <v>190</v>
      </c>
      <c r="I47" s="15"/>
      <c r="J47" s="15"/>
      <c r="K47" s="15"/>
      <c r="L47" s="15"/>
      <c r="M47" s="15" t="s">
        <v>24</v>
      </c>
      <c r="N47" s="15"/>
      <c r="O47" s="15"/>
      <c r="P47" s="15"/>
      <c r="Q47" s="15"/>
      <c r="R47" s="15"/>
      <c r="S47" s="15"/>
      <c r="T47" s="15"/>
      <c r="U47" s="15"/>
      <c r="V47" s="15"/>
      <c r="W47" s="15"/>
      <c r="X47" s="15"/>
      <c r="Y47" s="15"/>
      <c r="Z47" s="15"/>
      <c r="AA47" s="16"/>
      <c r="AB47" s="179">
        <f ca="1">SUMIF(P40:T45,H47,AB40:AE45)+SUMIF(P40:T45,"",AB40:AE45)</f>
        <v>993750</v>
      </c>
      <c r="AC47" s="180"/>
      <c r="AD47" s="180"/>
      <c r="AE47" s="181"/>
      <c r="AF47" s="13" t="s">
        <v>17</v>
      </c>
    </row>
    <row r="48" spans="1:32" ht="15.75" customHeight="1">
      <c r="A48" s="221" t="s">
        <v>232</v>
      </c>
      <c r="B48" s="222"/>
      <c r="C48" s="223"/>
      <c r="D48" s="123">
        <v>1</v>
      </c>
      <c r="E48" s="182" t="s">
        <v>22</v>
      </c>
      <c r="F48" s="183"/>
      <c r="G48" s="205">
        <v>2023</v>
      </c>
      <c r="H48" s="206"/>
      <c r="I48" s="207"/>
      <c r="J48" s="49" t="s">
        <v>4</v>
      </c>
      <c r="K48" s="127">
        <v>10</v>
      </c>
      <c r="L48" s="49" t="s">
        <v>21</v>
      </c>
      <c r="M48" s="187" t="s">
        <v>156</v>
      </c>
      <c r="N48" s="187"/>
      <c r="O48" s="187"/>
      <c r="P48" s="204" t="s">
        <v>231</v>
      </c>
      <c r="Q48" s="204"/>
      <c r="R48" s="204"/>
      <c r="S48" s="204"/>
      <c r="T48" s="204"/>
      <c r="U48" s="191">
        <v>1426250</v>
      </c>
      <c r="V48" s="192"/>
      <c r="W48" s="192"/>
      <c r="X48" s="192"/>
      <c r="Y48" s="192"/>
      <c r="Z48" s="192"/>
      <c r="AA48" s="13" t="s">
        <v>17</v>
      </c>
      <c r="AB48" s="179">
        <f t="shared" ref="AB48:AB51" si="1">IF(M48="支給",U48*1,IF(M48="返納",U48*-1,""))</f>
        <v>1426250</v>
      </c>
      <c r="AC48" s="180"/>
      <c r="AD48" s="180"/>
      <c r="AE48" s="181"/>
      <c r="AF48" s="13" t="s">
        <v>17</v>
      </c>
    </row>
    <row r="49" spans="1:32" ht="15.75" customHeight="1">
      <c r="A49" s="224"/>
      <c r="B49" s="225"/>
      <c r="C49" s="226"/>
      <c r="D49" s="128"/>
      <c r="E49" s="182" t="s">
        <v>22</v>
      </c>
      <c r="F49" s="183"/>
      <c r="G49" s="205">
        <v>2023</v>
      </c>
      <c r="H49" s="206"/>
      <c r="I49" s="207"/>
      <c r="J49" s="49" t="s">
        <v>4</v>
      </c>
      <c r="K49" s="127">
        <v>12</v>
      </c>
      <c r="L49" s="49" t="s">
        <v>21</v>
      </c>
      <c r="M49" s="187" t="s">
        <v>156</v>
      </c>
      <c r="N49" s="187"/>
      <c r="O49" s="187"/>
      <c r="P49" s="204" t="s">
        <v>231</v>
      </c>
      <c r="Q49" s="204"/>
      <c r="R49" s="204"/>
      <c r="S49" s="204"/>
      <c r="T49" s="204"/>
      <c r="U49" s="191">
        <v>95083</v>
      </c>
      <c r="V49" s="192"/>
      <c r="W49" s="192"/>
      <c r="X49" s="192"/>
      <c r="Y49" s="192"/>
      <c r="Z49" s="192"/>
      <c r="AA49" s="13" t="s">
        <v>17</v>
      </c>
      <c r="AB49" s="179">
        <f t="shared" si="1"/>
        <v>95083</v>
      </c>
      <c r="AC49" s="180"/>
      <c r="AD49" s="180"/>
      <c r="AE49" s="181"/>
      <c r="AF49" s="13" t="s">
        <v>17</v>
      </c>
    </row>
    <row r="50" spans="1:32" ht="15.75" customHeight="1">
      <c r="A50" s="224"/>
      <c r="B50" s="225"/>
      <c r="C50" s="226"/>
      <c r="D50" s="128"/>
      <c r="E50" s="182" t="s">
        <v>22</v>
      </c>
      <c r="F50" s="183"/>
      <c r="G50" s="205"/>
      <c r="H50" s="206"/>
      <c r="I50" s="207"/>
      <c r="J50" s="49" t="s">
        <v>4</v>
      </c>
      <c r="K50" s="127"/>
      <c r="L50" s="49" t="s">
        <v>21</v>
      </c>
      <c r="M50" s="187"/>
      <c r="N50" s="187"/>
      <c r="O50" s="187"/>
      <c r="P50" s="204"/>
      <c r="Q50" s="204"/>
      <c r="R50" s="204"/>
      <c r="S50" s="204"/>
      <c r="T50" s="204"/>
      <c r="U50" s="191"/>
      <c r="V50" s="192"/>
      <c r="W50" s="192"/>
      <c r="X50" s="192"/>
      <c r="Y50" s="192"/>
      <c r="Z50" s="192"/>
      <c r="AA50" s="13" t="s">
        <v>17</v>
      </c>
      <c r="AB50" s="179" t="str">
        <f t="shared" si="1"/>
        <v/>
      </c>
      <c r="AC50" s="180"/>
      <c r="AD50" s="180"/>
      <c r="AE50" s="181"/>
      <c r="AF50" s="13" t="s">
        <v>17</v>
      </c>
    </row>
    <row r="51" spans="1:32" ht="15.75" customHeight="1">
      <c r="A51" s="227"/>
      <c r="B51" s="228"/>
      <c r="C51" s="229"/>
      <c r="D51" s="128"/>
      <c r="E51" s="182" t="s">
        <v>22</v>
      </c>
      <c r="F51" s="183"/>
      <c r="G51" s="205"/>
      <c r="H51" s="206"/>
      <c r="I51" s="207"/>
      <c r="J51" s="49" t="s">
        <v>4</v>
      </c>
      <c r="K51" s="127"/>
      <c r="L51" s="49" t="s">
        <v>21</v>
      </c>
      <c r="M51" s="187"/>
      <c r="N51" s="187"/>
      <c r="O51" s="187"/>
      <c r="P51" s="204"/>
      <c r="Q51" s="204"/>
      <c r="R51" s="204"/>
      <c r="S51" s="204"/>
      <c r="T51" s="204"/>
      <c r="U51" s="191"/>
      <c r="V51" s="192"/>
      <c r="W51" s="192"/>
      <c r="X51" s="192"/>
      <c r="Y51" s="192"/>
      <c r="Z51" s="192"/>
      <c r="AA51" s="13" t="s">
        <v>17</v>
      </c>
      <c r="AB51" s="179" t="str">
        <f t="shared" si="1"/>
        <v/>
      </c>
      <c r="AC51" s="180"/>
      <c r="AD51" s="180"/>
      <c r="AE51" s="181"/>
      <c r="AF51" s="13" t="s">
        <v>17</v>
      </c>
    </row>
    <row r="52" spans="1:32" ht="15.75" customHeight="1" thickBot="1">
      <c r="A52" s="14"/>
      <c r="B52" s="15"/>
      <c r="C52" s="15"/>
      <c r="D52" s="15" t="s">
        <v>27</v>
      </c>
      <c r="E52" s="15"/>
      <c r="F52" s="15"/>
      <c r="G52" s="15" t="s">
        <v>23</v>
      </c>
      <c r="H52" s="15" t="s">
        <v>190</v>
      </c>
      <c r="I52" s="15"/>
      <c r="J52" s="15"/>
      <c r="K52" s="15"/>
      <c r="L52" s="15"/>
      <c r="M52" s="15" t="s">
        <v>24</v>
      </c>
      <c r="N52" s="15"/>
      <c r="O52" s="15"/>
      <c r="P52" s="15"/>
      <c r="Q52" s="15"/>
      <c r="R52" s="15"/>
      <c r="S52" s="15"/>
      <c r="T52" s="15"/>
      <c r="U52" s="15"/>
      <c r="V52" s="15"/>
      <c r="W52" s="15"/>
      <c r="X52" s="15"/>
      <c r="Y52" s="15"/>
      <c r="Z52" s="15"/>
      <c r="AA52" s="16"/>
      <c r="AB52" s="208">
        <f>SUM(AB48:AE51)</f>
        <v>1521333</v>
      </c>
      <c r="AC52" s="209"/>
      <c r="AD52" s="209"/>
      <c r="AE52" s="210"/>
      <c r="AF52" s="17" t="s">
        <v>17</v>
      </c>
    </row>
    <row r="53" spans="1:32" ht="15.75" customHeight="1" thickTop="1">
      <c r="A53" s="18" t="s">
        <v>233</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20"/>
      <c r="AB53" s="211">
        <f ca="1">AB47+AB52</f>
        <v>2515083</v>
      </c>
      <c r="AC53" s="212"/>
      <c r="AD53" s="212"/>
      <c r="AE53" s="213"/>
      <c r="AF53" s="21" t="s">
        <v>17</v>
      </c>
    </row>
    <row r="54" spans="1:32" ht="15.75" customHeight="1">
      <c r="A54" s="65" t="s">
        <v>234</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7"/>
      <c r="AB54" s="214">
        <v>3000000</v>
      </c>
      <c r="AC54" s="215"/>
      <c r="AD54" s="215"/>
      <c r="AE54" s="216"/>
      <c r="AF54" s="17" t="s">
        <v>17</v>
      </c>
    </row>
    <row r="55" spans="1:32" ht="15.75" customHeight="1">
      <c r="A55" s="379" t="s">
        <v>235</v>
      </c>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1"/>
      <c r="AB55" s="217">
        <f ca="1">AB54-AB53</f>
        <v>484917</v>
      </c>
      <c r="AC55" s="218"/>
      <c r="AD55" s="218"/>
      <c r="AE55" s="219"/>
      <c r="AF55" s="22" t="s">
        <v>17</v>
      </c>
    </row>
    <row r="56" spans="1:32">
      <c r="A56" s="28" t="s">
        <v>236</v>
      </c>
      <c r="B56" s="29"/>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32">
      <c r="A57" s="28" t="s">
        <v>237</v>
      </c>
      <c r="B57" s="29"/>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32" s="89" customFormat="1" ht="23.25" customHeight="1">
      <c r="A58" s="34" t="s">
        <v>238</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row>
    <row r="59" spans="1:32">
      <c r="A59" s="163" t="s">
        <v>28</v>
      </c>
      <c r="B59" s="164"/>
      <c r="C59" s="165"/>
      <c r="D59" s="163" t="s">
        <v>29</v>
      </c>
      <c r="E59" s="164"/>
      <c r="F59" s="165"/>
      <c r="G59" s="163" t="s">
        <v>30</v>
      </c>
      <c r="H59" s="164"/>
      <c r="I59" s="164"/>
      <c r="J59" s="164"/>
      <c r="K59" s="164"/>
      <c r="L59" s="165"/>
      <c r="M59" s="166" t="s">
        <v>31</v>
      </c>
      <c r="N59" s="167"/>
      <c r="O59" s="168"/>
      <c r="P59" s="166" t="s">
        <v>62</v>
      </c>
      <c r="Q59" s="167"/>
      <c r="R59" s="167"/>
      <c r="S59" s="167"/>
      <c r="T59" s="168"/>
      <c r="U59" s="163" t="s">
        <v>32</v>
      </c>
      <c r="V59" s="164"/>
      <c r="W59" s="164"/>
      <c r="X59" s="164"/>
      <c r="Y59" s="164"/>
      <c r="Z59" s="164"/>
      <c r="AA59" s="5"/>
      <c r="AB59" s="5"/>
      <c r="AC59" s="5"/>
      <c r="AD59" s="5"/>
      <c r="AE59" s="5"/>
      <c r="AF59" s="6"/>
    </row>
    <row r="60" spans="1:32" ht="15.75" customHeight="1">
      <c r="A60" s="387" t="s">
        <v>239</v>
      </c>
      <c r="B60" s="388"/>
      <c r="C60" s="389"/>
      <c r="D60" s="123">
        <v>1</v>
      </c>
      <c r="E60" s="182" t="s">
        <v>22</v>
      </c>
      <c r="F60" s="183"/>
      <c r="G60" s="205"/>
      <c r="H60" s="206"/>
      <c r="I60" s="207"/>
      <c r="J60" s="49" t="s">
        <v>4</v>
      </c>
      <c r="K60" s="127"/>
      <c r="L60" s="49" t="s">
        <v>21</v>
      </c>
      <c r="M60" s="187"/>
      <c r="N60" s="187"/>
      <c r="O60" s="187"/>
      <c r="P60" s="188"/>
      <c r="Q60" s="189"/>
      <c r="R60" s="189"/>
      <c r="S60" s="189"/>
      <c r="T60" s="190"/>
      <c r="U60" s="191"/>
      <c r="V60" s="192"/>
      <c r="W60" s="192"/>
      <c r="X60" s="192"/>
      <c r="Y60" s="192"/>
      <c r="Z60" s="192"/>
      <c r="AA60" s="13" t="s">
        <v>17</v>
      </c>
      <c r="AB60" s="179" t="str">
        <f t="shared" ref="AB60:AB63" si="2">IF(M60="支給",U60*1,IF(M60="返納",U60*-1,""))</f>
        <v/>
      </c>
      <c r="AC60" s="180"/>
      <c r="AD60" s="180"/>
      <c r="AE60" s="181"/>
      <c r="AF60" s="13" t="s">
        <v>17</v>
      </c>
    </row>
    <row r="61" spans="1:32" ht="15.75" customHeight="1">
      <c r="A61" s="390"/>
      <c r="B61" s="391"/>
      <c r="C61" s="392"/>
      <c r="D61" s="128"/>
      <c r="E61" s="182" t="s">
        <v>22</v>
      </c>
      <c r="F61" s="183"/>
      <c r="G61" s="205"/>
      <c r="H61" s="206"/>
      <c r="I61" s="207"/>
      <c r="J61" s="49" t="s">
        <v>4</v>
      </c>
      <c r="K61" s="127"/>
      <c r="L61" s="49" t="s">
        <v>21</v>
      </c>
      <c r="M61" s="187"/>
      <c r="N61" s="187"/>
      <c r="O61" s="187"/>
      <c r="P61" s="188"/>
      <c r="Q61" s="189"/>
      <c r="R61" s="189"/>
      <c r="S61" s="189"/>
      <c r="T61" s="190"/>
      <c r="U61" s="191"/>
      <c r="V61" s="192"/>
      <c r="W61" s="192"/>
      <c r="X61" s="192"/>
      <c r="Y61" s="192"/>
      <c r="Z61" s="192"/>
      <c r="AA61" s="13" t="s">
        <v>17</v>
      </c>
      <c r="AB61" s="179" t="str">
        <f t="shared" si="2"/>
        <v/>
      </c>
      <c r="AC61" s="180"/>
      <c r="AD61" s="180"/>
      <c r="AE61" s="181"/>
      <c r="AF61" s="13" t="s">
        <v>17</v>
      </c>
    </row>
    <row r="62" spans="1:32" ht="15.75" customHeight="1">
      <c r="A62" s="390"/>
      <c r="B62" s="391"/>
      <c r="C62" s="392"/>
      <c r="D62" s="128"/>
      <c r="E62" s="182" t="s">
        <v>22</v>
      </c>
      <c r="F62" s="183"/>
      <c r="G62" s="205"/>
      <c r="H62" s="206"/>
      <c r="I62" s="207"/>
      <c r="J62" s="49" t="s">
        <v>4</v>
      </c>
      <c r="K62" s="127"/>
      <c r="L62" s="49" t="s">
        <v>21</v>
      </c>
      <c r="M62" s="187"/>
      <c r="N62" s="187"/>
      <c r="O62" s="187"/>
      <c r="P62" s="188"/>
      <c r="Q62" s="189"/>
      <c r="R62" s="189"/>
      <c r="S62" s="189"/>
      <c r="T62" s="190"/>
      <c r="U62" s="191"/>
      <c r="V62" s="192"/>
      <c r="W62" s="192"/>
      <c r="X62" s="192"/>
      <c r="Y62" s="192"/>
      <c r="Z62" s="192"/>
      <c r="AA62" s="13" t="s">
        <v>17</v>
      </c>
      <c r="AB62" s="179" t="str">
        <f t="shared" si="2"/>
        <v/>
      </c>
      <c r="AC62" s="180"/>
      <c r="AD62" s="180"/>
      <c r="AE62" s="181"/>
      <c r="AF62" s="13" t="s">
        <v>17</v>
      </c>
    </row>
    <row r="63" spans="1:32" ht="15.75" customHeight="1">
      <c r="A63" s="393"/>
      <c r="B63" s="394"/>
      <c r="C63" s="395"/>
      <c r="D63" s="128"/>
      <c r="E63" s="182" t="s">
        <v>22</v>
      </c>
      <c r="F63" s="183"/>
      <c r="G63" s="205"/>
      <c r="H63" s="206"/>
      <c r="I63" s="207"/>
      <c r="J63" s="49" t="s">
        <v>4</v>
      </c>
      <c r="K63" s="127"/>
      <c r="L63" s="49" t="s">
        <v>21</v>
      </c>
      <c r="M63" s="187"/>
      <c r="N63" s="187"/>
      <c r="O63" s="187"/>
      <c r="P63" s="188"/>
      <c r="Q63" s="189"/>
      <c r="R63" s="189"/>
      <c r="S63" s="189"/>
      <c r="T63" s="190"/>
      <c r="U63" s="191"/>
      <c r="V63" s="192"/>
      <c r="W63" s="192"/>
      <c r="X63" s="192"/>
      <c r="Y63" s="192"/>
      <c r="Z63" s="192"/>
      <c r="AA63" s="13" t="s">
        <v>17</v>
      </c>
      <c r="AB63" s="179" t="str">
        <f t="shared" si="2"/>
        <v/>
      </c>
      <c r="AC63" s="180"/>
      <c r="AD63" s="180"/>
      <c r="AE63" s="181"/>
      <c r="AF63" s="13" t="s">
        <v>17</v>
      </c>
    </row>
    <row r="64" spans="1:32" ht="15.75" customHeight="1">
      <c r="A64" s="14"/>
      <c r="B64" s="15"/>
      <c r="C64" s="15"/>
      <c r="D64" s="15" t="s">
        <v>41</v>
      </c>
      <c r="E64" s="15"/>
      <c r="F64" s="15"/>
      <c r="G64" s="15" t="s">
        <v>23</v>
      </c>
      <c r="H64" s="15" t="s">
        <v>240</v>
      </c>
      <c r="I64" s="15"/>
      <c r="J64" s="15"/>
      <c r="K64" s="15"/>
      <c r="L64" s="15"/>
      <c r="M64" s="15" t="s">
        <v>24</v>
      </c>
      <c r="N64" s="15"/>
      <c r="O64" s="15"/>
      <c r="P64" s="15"/>
      <c r="Q64" s="15"/>
      <c r="R64" s="15"/>
      <c r="S64" s="15"/>
      <c r="T64" s="15"/>
      <c r="U64" s="15"/>
      <c r="V64" s="15"/>
      <c r="W64" s="15"/>
      <c r="X64" s="15"/>
      <c r="Y64" s="15"/>
      <c r="Z64" s="15"/>
      <c r="AA64" s="16"/>
      <c r="AB64" s="179">
        <f ca="1">SUMIF(P60:T63,H64,AB60:AE64)+SUMIF(P60:T63,"",AB60:AE63)</f>
        <v>0</v>
      </c>
      <c r="AC64" s="180"/>
      <c r="AD64" s="180"/>
      <c r="AE64" s="181"/>
      <c r="AF64" s="17" t="s">
        <v>17</v>
      </c>
    </row>
    <row r="65" spans="1:33">
      <c r="A65" s="7"/>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33" s="89" customFormat="1" ht="23.25" customHeight="1">
      <c r="A66" s="34" t="s">
        <v>241</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row>
    <row r="67" spans="1:33" s="89" customFormat="1" ht="18.75" customHeight="1">
      <c r="A67" s="50" t="s">
        <v>242</v>
      </c>
      <c r="B67" s="51"/>
      <c r="C67" s="51"/>
      <c r="D67" s="51"/>
      <c r="E67" s="51"/>
      <c r="F67" s="51"/>
      <c r="G67" s="51"/>
      <c r="H67" s="51"/>
      <c r="I67" s="51"/>
      <c r="J67" s="51"/>
      <c r="K67" s="51"/>
      <c r="L67" s="51"/>
      <c r="M67" s="51"/>
      <c r="N67" s="51"/>
      <c r="O67" s="51"/>
      <c r="P67" s="220" t="s">
        <v>158</v>
      </c>
      <c r="Q67" s="220"/>
      <c r="R67" s="220"/>
      <c r="S67" s="63" t="s">
        <v>171</v>
      </c>
      <c r="T67" s="51"/>
      <c r="U67" s="51"/>
      <c r="V67" s="51"/>
      <c r="W67" s="51"/>
      <c r="X67" s="51"/>
      <c r="Y67" s="51"/>
      <c r="Z67" s="51"/>
      <c r="AA67" s="51"/>
      <c r="AB67" s="51"/>
      <c r="AC67" s="51"/>
      <c r="AD67" s="51"/>
      <c r="AE67" s="51"/>
      <c r="AF67" s="129"/>
    </row>
    <row r="68" spans="1:33" ht="14.25" customHeight="1">
      <c r="A68" s="47" t="s">
        <v>243</v>
      </c>
      <c r="B68" s="5"/>
      <c r="C68" s="5"/>
      <c r="D68" s="5"/>
      <c r="E68" s="5"/>
      <c r="F68" s="5"/>
      <c r="G68" s="5"/>
      <c r="H68" s="5"/>
      <c r="I68" s="5"/>
      <c r="J68" s="5"/>
      <c r="K68" s="5"/>
      <c r="L68" s="5"/>
      <c r="M68" s="5"/>
      <c r="N68" s="5"/>
      <c r="O68" s="5"/>
      <c r="P68" s="5"/>
      <c r="Q68" s="5"/>
      <c r="R68" s="6"/>
      <c r="S68" s="404" t="s">
        <v>244</v>
      </c>
      <c r="T68" s="405"/>
      <c r="U68" s="405"/>
      <c r="V68" s="405"/>
      <c r="W68" s="405"/>
      <c r="X68" s="405"/>
      <c r="Y68" s="405"/>
      <c r="Z68" s="405"/>
      <c r="AA68" s="405"/>
      <c r="AB68" s="405"/>
      <c r="AC68" s="405"/>
      <c r="AD68" s="405"/>
      <c r="AE68" s="405"/>
      <c r="AF68" s="405"/>
    </row>
    <row r="69" spans="1:33" ht="41.65" customHeight="1">
      <c r="A69" s="184">
        <v>2023</v>
      </c>
      <c r="B69" s="185"/>
      <c r="C69" s="185"/>
      <c r="D69" s="52" t="s">
        <v>4</v>
      </c>
      <c r="E69" s="130">
        <v>9</v>
      </c>
      <c r="F69" s="52" t="s">
        <v>21</v>
      </c>
      <c r="G69" s="26" t="s">
        <v>34</v>
      </c>
      <c r="H69" s="185">
        <v>2024</v>
      </c>
      <c r="I69" s="185"/>
      <c r="J69" s="185"/>
      <c r="K69" s="52" t="s">
        <v>4</v>
      </c>
      <c r="L69" s="130">
        <v>8</v>
      </c>
      <c r="M69" s="52" t="s">
        <v>21</v>
      </c>
      <c r="N69" s="26" t="s">
        <v>23</v>
      </c>
      <c r="O69" s="24">
        <f>IF(E69="","",IF(L69="","",IF(AG69&gt;12,12,IF(P67&lt;&gt;"はい",12,AG69))))</f>
        <v>12</v>
      </c>
      <c r="P69" s="72" t="s">
        <v>36</v>
      </c>
      <c r="Q69" s="72" t="s">
        <v>37</v>
      </c>
      <c r="R69" s="72" t="s">
        <v>24</v>
      </c>
      <c r="S69" s="406"/>
      <c r="T69" s="407"/>
      <c r="U69" s="407"/>
      <c r="V69" s="407"/>
      <c r="W69" s="407"/>
      <c r="X69" s="407"/>
      <c r="Y69" s="407"/>
      <c r="Z69" s="407"/>
      <c r="AA69" s="407"/>
      <c r="AB69" s="407"/>
      <c r="AC69" s="407"/>
      <c r="AD69" s="407"/>
      <c r="AE69" s="407"/>
      <c r="AF69" s="407"/>
      <c r="AG69" s="97">
        <f>(H69-A69-1)*12+(12-E69+1)+L69</f>
        <v>12</v>
      </c>
    </row>
    <row r="70" spans="1:33" s="4" customFormat="1" ht="14.25" customHeight="1">
      <c r="A70" s="99" t="s">
        <v>39</v>
      </c>
      <c r="B70" s="100"/>
      <c r="C70" s="47" t="s">
        <v>180</v>
      </c>
      <c r="D70" s="26"/>
      <c r="E70" s="26"/>
      <c r="F70" s="26"/>
      <c r="G70" s="26"/>
      <c r="H70" s="26"/>
      <c r="I70" s="26"/>
      <c r="J70" s="26"/>
      <c r="K70" s="26"/>
      <c r="L70" s="26"/>
      <c r="M70" s="26"/>
      <c r="N70" s="26" t="s">
        <v>23</v>
      </c>
      <c r="O70" s="131">
        <v>7</v>
      </c>
      <c r="P70" s="26" t="s">
        <v>36</v>
      </c>
      <c r="Q70" s="26" t="s">
        <v>37</v>
      </c>
      <c r="R70" s="26" t="s">
        <v>24</v>
      </c>
      <c r="S70" s="238" t="s">
        <v>54</v>
      </c>
      <c r="T70" s="239"/>
      <c r="U70" s="239"/>
      <c r="V70" s="239"/>
      <c r="W70" s="239"/>
      <c r="X70" s="239"/>
      <c r="Y70" s="239"/>
      <c r="Z70" s="239"/>
      <c r="AA70" s="239"/>
      <c r="AB70" s="239"/>
      <c r="AC70" s="239"/>
      <c r="AD70" s="239"/>
      <c r="AE70" s="239"/>
      <c r="AF70" s="240"/>
    </row>
    <row r="71" spans="1:33" s="4" customFormat="1" ht="14.25" customHeight="1">
      <c r="A71" s="112"/>
      <c r="B71" s="95"/>
      <c r="C71" s="47" t="s">
        <v>245</v>
      </c>
      <c r="D71" s="26"/>
      <c r="E71" s="26"/>
      <c r="F71" s="26"/>
      <c r="G71" s="26"/>
      <c r="H71" s="26"/>
      <c r="I71" s="26"/>
      <c r="J71" s="26"/>
      <c r="K71" s="26"/>
      <c r="L71" s="26"/>
      <c r="M71" s="26"/>
      <c r="N71" s="26" t="s">
        <v>23</v>
      </c>
      <c r="O71" s="144">
        <f>O69-O70</f>
        <v>5</v>
      </c>
      <c r="P71" s="26" t="s">
        <v>36</v>
      </c>
      <c r="Q71" s="26" t="s">
        <v>37</v>
      </c>
      <c r="R71" s="26" t="s">
        <v>24</v>
      </c>
      <c r="S71" s="241"/>
      <c r="T71" s="242"/>
      <c r="U71" s="242"/>
      <c r="V71" s="242"/>
      <c r="W71" s="242"/>
      <c r="X71" s="242"/>
      <c r="Y71" s="242"/>
      <c r="Z71" s="242"/>
      <c r="AA71" s="242"/>
      <c r="AB71" s="242"/>
      <c r="AC71" s="242"/>
      <c r="AD71" s="242"/>
      <c r="AE71" s="242"/>
      <c r="AF71" s="243"/>
    </row>
    <row r="73" spans="1:33" s="4" customFormat="1" ht="26.65" customHeight="1">
      <c r="A73" s="166" t="s">
        <v>40</v>
      </c>
      <c r="B73" s="167"/>
      <c r="C73" s="167"/>
      <c r="D73" s="168"/>
      <c r="E73" s="188" t="s">
        <v>86</v>
      </c>
      <c r="F73" s="190"/>
      <c r="G73" s="244" t="str">
        <f>VLOOKUP($E$73,為替レート!$B$5:$E$36,2,FALSE)</f>
        <v>スターリング・ポンド</v>
      </c>
      <c r="H73" s="245"/>
      <c r="I73" s="245"/>
      <c r="J73" s="245"/>
      <c r="K73" s="245"/>
      <c r="L73" s="166" t="s">
        <v>179</v>
      </c>
      <c r="M73" s="167"/>
      <c r="N73" s="167"/>
      <c r="O73" s="167"/>
      <c r="P73" s="167"/>
      <c r="Q73" s="167"/>
      <c r="R73" s="168"/>
      <c r="S73" s="246">
        <f>VLOOKUP($E$73,為替レート!$B$5:$E$36,4,FALSE)</f>
        <v>163</v>
      </c>
      <c r="T73" s="247"/>
      <c r="U73" s="248"/>
      <c r="V73" s="166" t="s">
        <v>246</v>
      </c>
      <c r="W73" s="167"/>
      <c r="X73" s="167"/>
      <c r="Y73" s="167"/>
      <c r="Z73" s="167"/>
      <c r="AA73" s="167"/>
      <c r="AB73" s="168"/>
      <c r="AC73" s="188"/>
      <c r="AD73" s="189"/>
      <c r="AE73" s="190"/>
    </row>
    <row r="74" spans="1:33" ht="12" customHeight="1">
      <c r="A74" s="89"/>
      <c r="B74" s="115"/>
      <c r="C74" s="115"/>
      <c r="D74" s="115"/>
      <c r="E74" s="115"/>
      <c r="F74" s="115"/>
      <c r="G74" s="115"/>
      <c r="H74" s="115"/>
      <c r="I74" s="115"/>
      <c r="J74" s="115"/>
      <c r="K74" s="115"/>
      <c r="L74" s="115"/>
      <c r="M74" s="115"/>
      <c r="N74" s="115"/>
      <c r="O74" s="115"/>
      <c r="P74" s="115"/>
      <c r="Q74" s="115"/>
      <c r="R74" s="115"/>
      <c r="S74" s="115"/>
      <c r="T74" s="125"/>
      <c r="U74" s="125"/>
      <c r="V74" s="125"/>
      <c r="W74" s="125"/>
      <c r="X74" s="126"/>
      <c r="Y74" s="126"/>
      <c r="Z74" s="126"/>
      <c r="AA74" s="126"/>
      <c r="AB74" s="126"/>
      <c r="AC74" s="126"/>
    </row>
    <row r="75" spans="1:33" ht="24" customHeight="1">
      <c r="A75" s="89" t="s">
        <v>169</v>
      </c>
      <c r="B75" s="116"/>
      <c r="C75" s="116"/>
      <c r="D75" s="116"/>
      <c r="E75" s="250" t="s">
        <v>215</v>
      </c>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row>
    <row r="76" spans="1:33" s="54" customFormat="1" ht="24.75" customHeight="1">
      <c r="A76" s="401" t="s">
        <v>170</v>
      </c>
      <c r="B76" s="402"/>
      <c r="C76" s="402"/>
      <c r="D76" s="402"/>
      <c r="E76" s="402"/>
      <c r="F76" s="403"/>
      <c r="G76" s="253" t="s">
        <v>47</v>
      </c>
      <c r="H76" s="254"/>
      <c r="I76" s="255"/>
      <c r="J76" s="253" t="s">
        <v>48</v>
      </c>
      <c r="K76" s="254"/>
      <c r="L76" s="255"/>
      <c r="M76" s="417" t="s">
        <v>49</v>
      </c>
      <c r="N76" s="418"/>
      <c r="O76" s="419"/>
      <c r="P76" s="414" t="s">
        <v>50</v>
      </c>
      <c r="Q76" s="415"/>
      <c r="R76" s="416"/>
      <c r="S76" s="411" t="s">
        <v>51</v>
      </c>
      <c r="T76" s="412"/>
      <c r="U76" s="412"/>
      <c r="V76" s="412"/>
      <c r="W76" s="413"/>
      <c r="X76" s="249" t="s">
        <v>52</v>
      </c>
      <c r="Y76" s="249"/>
      <c r="Z76" s="249"/>
      <c r="AA76" s="249"/>
      <c r="AB76" s="249"/>
      <c r="AC76" s="249"/>
      <c r="AD76" s="249"/>
      <c r="AE76" s="249"/>
      <c r="AF76" s="249"/>
    </row>
    <row r="77" spans="1:33" s="54" customFormat="1" ht="20.100000000000001" customHeight="1">
      <c r="A77" s="143" t="s">
        <v>216</v>
      </c>
      <c r="B77" s="408" t="s">
        <v>173</v>
      </c>
      <c r="C77" s="409"/>
      <c r="D77" s="409"/>
      <c r="E77" s="409"/>
      <c r="F77" s="410"/>
      <c r="G77" s="420">
        <v>2024</v>
      </c>
      <c r="H77" s="421"/>
      <c r="I77" s="422" t="s">
        <v>4</v>
      </c>
      <c r="J77" s="420">
        <v>1</v>
      </c>
      <c r="K77" s="421"/>
      <c r="L77" s="422" t="s">
        <v>5</v>
      </c>
      <c r="M77" s="420">
        <v>2025</v>
      </c>
      <c r="N77" s="421"/>
      <c r="O77" s="422" t="s">
        <v>4</v>
      </c>
      <c r="P77" s="420">
        <v>4</v>
      </c>
      <c r="Q77" s="421"/>
      <c r="R77" s="422" t="s">
        <v>5</v>
      </c>
      <c r="S77" s="423" t="s">
        <v>174</v>
      </c>
      <c r="T77" s="423"/>
      <c r="U77" s="423"/>
      <c r="V77" s="423"/>
      <c r="W77" s="423"/>
      <c r="X77" s="281" t="s">
        <v>219</v>
      </c>
      <c r="Y77" s="281"/>
      <c r="Z77" s="281"/>
      <c r="AA77" s="281"/>
      <c r="AB77" s="281"/>
      <c r="AC77" s="281"/>
      <c r="AD77" s="281"/>
      <c r="AE77" s="281"/>
      <c r="AF77" s="281"/>
    </row>
    <row r="78" spans="1:33" s="54" customFormat="1" ht="20.100000000000001" customHeight="1">
      <c r="A78" s="143" t="s">
        <v>217</v>
      </c>
      <c r="B78" s="408"/>
      <c r="C78" s="409"/>
      <c r="D78" s="409"/>
      <c r="E78" s="409"/>
      <c r="F78" s="410"/>
      <c r="G78" s="420"/>
      <c r="H78" s="421"/>
      <c r="I78" s="422"/>
      <c r="J78" s="420"/>
      <c r="K78" s="421"/>
      <c r="L78" s="422"/>
      <c r="M78" s="420"/>
      <c r="N78" s="421"/>
      <c r="O78" s="422"/>
      <c r="P78" s="420"/>
      <c r="Q78" s="421"/>
      <c r="R78" s="422"/>
      <c r="S78" s="423"/>
      <c r="T78" s="423"/>
      <c r="U78" s="423"/>
      <c r="V78" s="423"/>
      <c r="W78" s="423"/>
      <c r="X78" s="281"/>
      <c r="Y78" s="281"/>
      <c r="Z78" s="281"/>
      <c r="AA78" s="281"/>
      <c r="AB78" s="281"/>
      <c r="AC78" s="281"/>
      <c r="AD78" s="281"/>
      <c r="AE78" s="281"/>
      <c r="AF78" s="281"/>
    </row>
    <row r="79" spans="1:33" s="54" customFormat="1" ht="20.100000000000001" customHeight="1">
      <c r="A79" s="143" t="s">
        <v>218</v>
      </c>
      <c r="B79" s="408"/>
      <c r="C79" s="409"/>
      <c r="D79" s="409"/>
      <c r="E79" s="409"/>
      <c r="F79" s="410"/>
      <c r="G79" s="420"/>
      <c r="H79" s="421"/>
      <c r="I79" s="422"/>
      <c r="J79" s="420"/>
      <c r="K79" s="421"/>
      <c r="L79" s="422"/>
      <c r="M79" s="420"/>
      <c r="N79" s="421"/>
      <c r="O79" s="422"/>
      <c r="P79" s="420"/>
      <c r="Q79" s="421"/>
      <c r="R79" s="422"/>
      <c r="S79" s="423"/>
      <c r="T79" s="423"/>
      <c r="U79" s="423"/>
      <c r="V79" s="423"/>
      <c r="W79" s="423"/>
      <c r="X79" s="281"/>
      <c r="Y79" s="281"/>
      <c r="Z79" s="281"/>
      <c r="AA79" s="281"/>
      <c r="AB79" s="281"/>
      <c r="AC79" s="281"/>
      <c r="AD79" s="281"/>
      <c r="AE79" s="281"/>
      <c r="AF79" s="281"/>
    </row>
    <row r="80" spans="1:33">
      <c r="E80" s="25"/>
      <c r="F80" s="25"/>
      <c r="N80" s="25"/>
      <c r="O80" s="25"/>
      <c r="P80" s="25"/>
      <c r="X80" s="25"/>
      <c r="Y80" s="25"/>
      <c r="Z80" s="25"/>
    </row>
    <row r="81" spans="1:32">
      <c r="E81" s="25"/>
      <c r="F81" s="25"/>
      <c r="N81" s="25"/>
      <c r="O81" s="25"/>
      <c r="P81" s="25"/>
      <c r="X81" s="25"/>
      <c r="Y81" s="25"/>
      <c r="Z81" s="25"/>
    </row>
    <row r="82" spans="1:32">
      <c r="A82" s="89" t="s">
        <v>58</v>
      </c>
    </row>
    <row r="83" spans="1:32" ht="14.25" customHeight="1">
      <c r="A83" s="230" t="s">
        <v>43</v>
      </c>
      <c r="B83" s="231"/>
      <c r="C83" s="231"/>
      <c r="D83" s="231"/>
      <c r="E83" s="231"/>
      <c r="F83" s="232"/>
      <c r="G83" s="182" t="s">
        <v>44</v>
      </c>
      <c r="H83" s="202"/>
      <c r="I83" s="202"/>
      <c r="J83" s="202"/>
      <c r="K83" s="202"/>
      <c r="L83" s="202"/>
      <c r="M83" s="202"/>
      <c r="N83" s="202"/>
      <c r="O83" s="202"/>
      <c r="P83" s="202"/>
      <c r="Q83" s="202"/>
      <c r="R83" s="202"/>
      <c r="S83" s="183"/>
      <c r="T83" s="233" t="s">
        <v>168</v>
      </c>
      <c r="U83" s="234"/>
      <c r="V83" s="234"/>
      <c r="W83" s="235"/>
      <c r="X83" s="230" t="s">
        <v>53</v>
      </c>
      <c r="Y83" s="231"/>
      <c r="Z83" s="231"/>
      <c r="AA83" s="232"/>
      <c r="AB83" s="236" t="s">
        <v>45</v>
      </c>
      <c r="AC83" s="237"/>
      <c r="AD83" s="237"/>
      <c r="AE83" s="237"/>
      <c r="AF83" s="237"/>
    </row>
    <row r="84" spans="1:32" ht="14.25" customHeight="1">
      <c r="A84" s="257" t="s">
        <v>251</v>
      </c>
      <c r="B84" s="258"/>
      <c r="C84" s="258"/>
      <c r="D84" s="258"/>
      <c r="E84" s="258"/>
      <c r="F84" s="259"/>
      <c r="G84" s="184">
        <v>2023</v>
      </c>
      <c r="H84" s="185"/>
      <c r="I84" s="185"/>
      <c r="J84" s="52" t="s">
        <v>4</v>
      </c>
      <c r="K84" s="132">
        <v>9</v>
      </c>
      <c r="L84" s="52" t="s">
        <v>21</v>
      </c>
      <c r="M84" s="52" t="s">
        <v>34</v>
      </c>
      <c r="N84" s="184">
        <v>2023</v>
      </c>
      <c r="O84" s="185"/>
      <c r="P84" s="185"/>
      <c r="Q84" s="52" t="s">
        <v>4</v>
      </c>
      <c r="R84" s="132">
        <v>12</v>
      </c>
      <c r="S84" s="53" t="s">
        <v>21</v>
      </c>
      <c r="T84" s="260">
        <v>8500</v>
      </c>
      <c r="U84" s="261"/>
      <c r="V84" s="261"/>
      <c r="W84" s="262"/>
      <c r="X84" s="263" t="s">
        <v>154</v>
      </c>
      <c r="Y84" s="264"/>
      <c r="Z84" s="264"/>
      <c r="AA84" s="265"/>
      <c r="AB84" s="266" t="s">
        <v>153</v>
      </c>
      <c r="AC84" s="267"/>
      <c r="AD84" s="267"/>
      <c r="AE84" s="267"/>
      <c r="AF84" s="268"/>
    </row>
    <row r="85" spans="1:32" ht="14.25" customHeight="1">
      <c r="A85" s="257" t="s">
        <v>252</v>
      </c>
      <c r="B85" s="258"/>
      <c r="C85" s="258"/>
      <c r="D85" s="258"/>
      <c r="E85" s="258"/>
      <c r="F85" s="259"/>
      <c r="G85" s="184">
        <v>2024</v>
      </c>
      <c r="H85" s="185"/>
      <c r="I85" s="185"/>
      <c r="J85" s="52" t="s">
        <v>4</v>
      </c>
      <c r="K85" s="133">
        <v>1</v>
      </c>
      <c r="L85" s="52" t="s">
        <v>21</v>
      </c>
      <c r="M85" s="52" t="s">
        <v>34</v>
      </c>
      <c r="N85" s="184">
        <v>2024</v>
      </c>
      <c r="O85" s="185"/>
      <c r="P85" s="185"/>
      <c r="Q85" s="52" t="s">
        <v>4</v>
      </c>
      <c r="R85" s="133">
        <v>4</v>
      </c>
      <c r="S85" s="53" t="s">
        <v>21</v>
      </c>
      <c r="T85" s="260">
        <v>2500</v>
      </c>
      <c r="U85" s="261"/>
      <c r="V85" s="261"/>
      <c r="W85" s="262"/>
      <c r="X85" s="263" t="s">
        <v>154</v>
      </c>
      <c r="Y85" s="264"/>
      <c r="Z85" s="264"/>
      <c r="AA85" s="265"/>
      <c r="AB85" s="266" t="s">
        <v>159</v>
      </c>
      <c r="AC85" s="267"/>
      <c r="AD85" s="267"/>
      <c r="AE85" s="267"/>
      <c r="AF85" s="268"/>
    </row>
    <row r="86" spans="1:32" ht="14.25" customHeight="1">
      <c r="A86" s="257" t="s">
        <v>253</v>
      </c>
      <c r="B86" s="258"/>
      <c r="C86" s="258"/>
      <c r="D86" s="258"/>
      <c r="E86" s="258"/>
      <c r="F86" s="259"/>
      <c r="G86" s="184">
        <v>2024</v>
      </c>
      <c r="H86" s="185"/>
      <c r="I86" s="185"/>
      <c r="J86" s="52" t="s">
        <v>4</v>
      </c>
      <c r="K86" s="133">
        <v>5</v>
      </c>
      <c r="L86" s="52" t="s">
        <v>21</v>
      </c>
      <c r="M86" s="52" t="s">
        <v>34</v>
      </c>
      <c r="N86" s="184">
        <v>2024</v>
      </c>
      <c r="O86" s="185"/>
      <c r="P86" s="185"/>
      <c r="Q86" s="52" t="s">
        <v>4</v>
      </c>
      <c r="R86" s="133">
        <v>8</v>
      </c>
      <c r="S86" s="53" t="s">
        <v>21</v>
      </c>
      <c r="T86" s="260">
        <v>0</v>
      </c>
      <c r="U86" s="261"/>
      <c r="V86" s="261"/>
      <c r="W86" s="262"/>
      <c r="X86" s="263" t="s">
        <v>154</v>
      </c>
      <c r="Y86" s="264"/>
      <c r="Z86" s="264"/>
      <c r="AA86" s="265"/>
      <c r="AB86" s="266" t="s">
        <v>185</v>
      </c>
      <c r="AC86" s="267"/>
      <c r="AD86" s="267"/>
      <c r="AE86" s="267"/>
      <c r="AF86" s="268"/>
    </row>
    <row r="87" spans="1:32" ht="14.25" customHeight="1">
      <c r="A87" s="257"/>
      <c r="B87" s="258"/>
      <c r="C87" s="258"/>
      <c r="D87" s="258"/>
      <c r="E87" s="258"/>
      <c r="F87" s="259"/>
      <c r="G87" s="266"/>
      <c r="H87" s="267"/>
      <c r="I87" s="267"/>
      <c r="J87" s="52" t="s">
        <v>4</v>
      </c>
      <c r="K87" s="133"/>
      <c r="L87" s="52" t="s">
        <v>21</v>
      </c>
      <c r="M87" s="52" t="s">
        <v>34</v>
      </c>
      <c r="N87" s="184"/>
      <c r="O87" s="185"/>
      <c r="P87" s="185"/>
      <c r="Q87" s="52" t="s">
        <v>4</v>
      </c>
      <c r="R87" s="133"/>
      <c r="S87" s="53" t="s">
        <v>21</v>
      </c>
      <c r="T87" s="260"/>
      <c r="U87" s="261"/>
      <c r="V87" s="261"/>
      <c r="W87" s="262"/>
      <c r="X87" s="263"/>
      <c r="Y87" s="264"/>
      <c r="Z87" s="264"/>
      <c r="AA87" s="265"/>
      <c r="AB87" s="266"/>
      <c r="AC87" s="267"/>
      <c r="AD87" s="267"/>
      <c r="AE87" s="267"/>
      <c r="AF87" s="268"/>
    </row>
    <row r="88" spans="1:32" ht="14.25" customHeight="1">
      <c r="A88" s="257"/>
      <c r="B88" s="258"/>
      <c r="C88" s="258"/>
      <c r="D88" s="258"/>
      <c r="E88" s="258"/>
      <c r="F88" s="259"/>
      <c r="G88" s="266"/>
      <c r="H88" s="267"/>
      <c r="I88" s="267"/>
      <c r="J88" s="52" t="s">
        <v>4</v>
      </c>
      <c r="K88" s="133"/>
      <c r="L88" s="52" t="s">
        <v>21</v>
      </c>
      <c r="M88" s="52" t="s">
        <v>34</v>
      </c>
      <c r="N88" s="184"/>
      <c r="O88" s="185"/>
      <c r="P88" s="185"/>
      <c r="Q88" s="52" t="s">
        <v>4</v>
      </c>
      <c r="R88" s="133"/>
      <c r="S88" s="53" t="s">
        <v>21</v>
      </c>
      <c r="T88" s="260"/>
      <c r="U88" s="261"/>
      <c r="V88" s="261"/>
      <c r="W88" s="262"/>
      <c r="X88" s="263"/>
      <c r="Y88" s="264"/>
      <c r="Z88" s="264"/>
      <c r="AA88" s="269"/>
      <c r="AB88" s="266"/>
      <c r="AC88" s="267"/>
      <c r="AD88" s="267"/>
      <c r="AE88" s="267"/>
      <c r="AF88" s="268"/>
    </row>
    <row r="89" spans="1:32" ht="14.25" customHeight="1">
      <c r="A89" s="285" t="s">
        <v>186</v>
      </c>
      <c r="B89" s="286"/>
      <c r="C89" s="286"/>
      <c r="D89" s="286"/>
      <c r="E89" s="286"/>
      <c r="F89" s="286"/>
      <c r="G89" s="286"/>
      <c r="H89" s="286"/>
      <c r="I89" s="286"/>
      <c r="J89" s="286"/>
      <c r="K89" s="286"/>
      <c r="L89" s="286"/>
      <c r="M89" s="286"/>
      <c r="N89" s="286"/>
      <c r="O89" s="286"/>
      <c r="P89" s="286"/>
      <c r="Q89" s="286"/>
      <c r="R89" s="286"/>
      <c r="S89" s="287"/>
      <c r="T89" s="288">
        <f>SUM(T84:W88)</f>
        <v>11000</v>
      </c>
      <c r="U89" s="288"/>
      <c r="V89" s="288"/>
      <c r="W89" s="288"/>
      <c r="X89" s="40"/>
      <c r="Y89" s="40"/>
      <c r="Z89" s="40"/>
      <c r="AA89" s="40"/>
      <c r="AB89" s="40"/>
      <c r="AC89" s="40"/>
      <c r="AD89" s="61"/>
      <c r="AE89" s="61"/>
      <c r="AF89" s="62"/>
    </row>
    <row r="90" spans="1:32" s="54" customFormat="1" ht="12.75"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row>
    <row r="91" spans="1:32" ht="14.25" customHeight="1">
      <c r="A91" s="90" t="s">
        <v>160</v>
      </c>
      <c r="B91" s="82"/>
      <c r="C91" s="82"/>
      <c r="D91" s="82"/>
      <c r="E91" s="83"/>
      <c r="F91" s="83"/>
      <c r="G91" s="82"/>
      <c r="H91" s="82"/>
      <c r="I91" s="84" t="s">
        <v>193</v>
      </c>
      <c r="J91" s="82"/>
      <c r="K91" s="82"/>
      <c r="L91" s="82"/>
      <c r="M91" s="82"/>
      <c r="N91" s="83"/>
      <c r="O91" s="83"/>
      <c r="P91" s="83"/>
      <c r="Q91" s="82"/>
      <c r="R91" s="82"/>
      <c r="S91" s="82"/>
      <c r="T91" s="82"/>
      <c r="U91" s="82"/>
      <c r="V91" s="82"/>
      <c r="W91" s="82"/>
      <c r="X91" s="83"/>
      <c r="Y91" s="83"/>
      <c r="Z91" s="83"/>
      <c r="AA91" s="82"/>
      <c r="AB91" s="82"/>
      <c r="AC91" s="82"/>
      <c r="AD91" s="82"/>
      <c r="AE91" s="82"/>
      <c r="AF91" s="82"/>
    </row>
    <row r="92" spans="1:32" s="4" customFormat="1" ht="14.25" customHeight="1" thickBot="1">
      <c r="A92" s="91" t="s">
        <v>42</v>
      </c>
      <c r="B92" s="92"/>
      <c r="C92" s="92"/>
      <c r="D92" s="282">
        <v>2023</v>
      </c>
      <c r="E92" s="283"/>
      <c r="F92" s="283"/>
      <c r="G92" s="79" t="s">
        <v>4</v>
      </c>
      <c r="H92" s="116">
        <v>9</v>
      </c>
      <c r="I92" s="79" t="s">
        <v>21</v>
      </c>
      <c r="J92" s="116">
        <v>1</v>
      </c>
      <c r="K92" s="81" t="s">
        <v>6</v>
      </c>
      <c r="L92" s="92"/>
      <c r="M92" s="92"/>
      <c r="N92" s="74"/>
      <c r="O92" s="74"/>
      <c r="P92" s="74"/>
      <c r="Q92" s="92"/>
      <c r="R92" s="92"/>
      <c r="S92" s="92"/>
      <c r="T92" s="92"/>
      <c r="U92" s="92"/>
      <c r="V92" s="92"/>
      <c r="W92" s="92"/>
      <c r="X92" s="74"/>
      <c r="Y92" s="74"/>
      <c r="Z92" s="74"/>
      <c r="AA92" s="92"/>
      <c r="AB92" s="92"/>
      <c r="AC92" s="92"/>
      <c r="AD92" s="92"/>
      <c r="AE92" s="92"/>
      <c r="AF92" s="93"/>
    </row>
    <row r="93" spans="1:32" s="4" customFormat="1" ht="14.25" customHeight="1" thickBot="1">
      <c r="A93" s="91" t="s">
        <v>189</v>
      </c>
      <c r="B93" s="92"/>
      <c r="C93" s="92"/>
      <c r="D93" s="92"/>
      <c r="E93" s="92"/>
      <c r="F93" s="92"/>
      <c r="G93" s="92"/>
      <c r="H93" s="92"/>
      <c r="I93" s="92"/>
      <c r="J93" s="92"/>
      <c r="K93" s="246" t="str">
        <f>E73</f>
        <v>￡</v>
      </c>
      <c r="L93" s="247"/>
      <c r="M93" s="273">
        <v>15000</v>
      </c>
      <c r="N93" s="274"/>
      <c r="O93" s="274"/>
      <c r="P93" s="274"/>
      <c r="Q93" s="274"/>
      <c r="R93" s="274"/>
      <c r="S93" s="275"/>
      <c r="T93" s="94"/>
      <c r="U93" s="95"/>
      <c r="V93" s="95"/>
      <c r="W93" s="95"/>
      <c r="X93" s="77"/>
      <c r="Y93" s="77"/>
      <c r="Z93" s="77"/>
      <c r="AA93" s="95"/>
      <c r="AB93" s="95"/>
      <c r="AC93" s="95"/>
      <c r="AD93" s="95"/>
      <c r="AE93" s="95"/>
      <c r="AF93" s="96"/>
    </row>
    <row r="94" spans="1:32" s="4" customFormat="1" ht="12.6" customHeight="1">
      <c r="E94" s="97"/>
      <c r="F94" s="97"/>
      <c r="N94" s="97"/>
      <c r="O94" s="97"/>
      <c r="P94" s="97"/>
      <c r="X94" s="97"/>
      <c r="Y94" s="97"/>
      <c r="Z94" s="97"/>
    </row>
    <row r="95" spans="1:32" s="4" customFormat="1" ht="14.25" customHeight="1">
      <c r="A95" s="89" t="s">
        <v>161</v>
      </c>
      <c r="E95" s="97"/>
      <c r="F95" s="97"/>
      <c r="I95" s="98" t="s">
        <v>194</v>
      </c>
      <c r="N95" s="97"/>
      <c r="O95" s="97"/>
      <c r="P95" s="97"/>
      <c r="X95" s="97"/>
      <c r="Y95" s="97"/>
      <c r="Z95" s="97"/>
    </row>
    <row r="96" spans="1:32" s="4" customFormat="1" ht="14.25" customHeight="1" thickBot="1">
      <c r="A96" s="91" t="s">
        <v>42</v>
      </c>
      <c r="B96" s="92"/>
      <c r="C96" s="92"/>
      <c r="D96" s="184">
        <v>2023</v>
      </c>
      <c r="E96" s="185"/>
      <c r="F96" s="185"/>
      <c r="G96" s="52" t="s">
        <v>4</v>
      </c>
      <c r="H96" s="88">
        <v>11</v>
      </c>
      <c r="I96" s="52" t="s">
        <v>21</v>
      </c>
      <c r="J96" s="88">
        <v>1</v>
      </c>
      <c r="K96" s="53" t="s">
        <v>6</v>
      </c>
      <c r="L96" s="99"/>
      <c r="M96" s="100"/>
      <c r="N96" s="76"/>
      <c r="O96" s="76"/>
      <c r="P96" s="76"/>
      <c r="Q96" s="100"/>
      <c r="R96" s="100"/>
      <c r="S96" s="100"/>
      <c r="T96" s="100"/>
      <c r="U96" s="100"/>
      <c r="V96" s="100"/>
      <c r="W96" s="100"/>
      <c r="X96" s="76"/>
      <c r="Y96" s="76"/>
      <c r="Z96" s="76"/>
      <c r="AA96" s="100"/>
      <c r="AB96" s="100"/>
      <c r="AC96" s="100"/>
      <c r="AD96" s="100"/>
      <c r="AE96" s="100"/>
      <c r="AF96" s="101"/>
    </row>
    <row r="97" spans="1:32" s="4" customFormat="1" ht="14.25" customHeight="1" thickBot="1">
      <c r="A97" s="91" t="s">
        <v>189</v>
      </c>
      <c r="B97" s="92"/>
      <c r="C97" s="92"/>
      <c r="D97" s="92"/>
      <c r="E97" s="92"/>
      <c r="F97" s="92"/>
      <c r="G97" s="92"/>
      <c r="H97" s="92"/>
      <c r="I97" s="92"/>
      <c r="J97" s="92"/>
      <c r="K97" s="276" t="str">
        <f>E73</f>
        <v>￡</v>
      </c>
      <c r="L97" s="277"/>
      <c r="M97" s="273">
        <v>16000</v>
      </c>
      <c r="N97" s="274"/>
      <c r="O97" s="274"/>
      <c r="P97" s="274"/>
      <c r="Q97" s="274"/>
      <c r="R97" s="274"/>
      <c r="S97" s="278"/>
      <c r="T97" s="279"/>
      <c r="U97" s="280"/>
      <c r="V97" s="280"/>
      <c r="W97" s="92"/>
      <c r="X97" s="74"/>
      <c r="Y97" s="74"/>
      <c r="Z97" s="74"/>
      <c r="AA97" s="92"/>
      <c r="AB97" s="92"/>
      <c r="AC97" s="92"/>
      <c r="AD97" s="92"/>
      <c r="AE97" s="92"/>
      <c r="AF97" s="93"/>
    </row>
    <row r="98" spans="1:32" s="4" customFormat="1" ht="14.25" customHeight="1" thickBot="1">
      <c r="A98" s="91" t="s">
        <v>162</v>
      </c>
      <c r="B98" s="92"/>
      <c r="C98" s="92"/>
      <c r="D98" s="92"/>
      <c r="E98" s="92"/>
      <c r="F98" s="92"/>
      <c r="G98" s="92"/>
      <c r="H98" s="92"/>
      <c r="I98" s="92"/>
      <c r="J98" s="92"/>
      <c r="K98" s="246" t="str">
        <f>E73</f>
        <v>￡</v>
      </c>
      <c r="L98" s="247"/>
      <c r="M98" s="291">
        <f>IF(M93="","",IF(M97="","",M97-M93))</f>
        <v>1000</v>
      </c>
      <c r="N98" s="292"/>
      <c r="O98" s="292"/>
      <c r="P98" s="292"/>
      <c r="Q98" s="292"/>
      <c r="R98" s="292"/>
      <c r="S98" s="293"/>
      <c r="T98" s="294" t="str">
        <f>IF(M97="","",IF(AND(M93="",M97&lt;&gt;""),"確定",IF(M93&gt;M97,"減額",(IF(M93&lt;M97,"増額","確定")))))</f>
        <v>増額</v>
      </c>
      <c r="U98" s="295"/>
      <c r="V98" s="296"/>
      <c r="W98" s="102"/>
      <c r="X98" s="103"/>
      <c r="Y98" s="103"/>
      <c r="Z98" s="92"/>
      <c r="AA98" s="92"/>
      <c r="AB98" s="92"/>
      <c r="AC98" s="92"/>
      <c r="AD98" s="92"/>
      <c r="AE98" s="92"/>
      <c r="AF98" s="93"/>
    </row>
    <row r="99" spans="1:32" s="4" customFormat="1" ht="14.25" customHeight="1">
      <c r="A99" s="297" t="s">
        <v>187</v>
      </c>
      <c r="B99" s="298"/>
      <c r="C99" s="298"/>
      <c r="D99" s="298"/>
      <c r="E99" s="298"/>
      <c r="F99" s="298"/>
      <c r="G99" s="298"/>
      <c r="H99" s="298"/>
      <c r="I99" s="298"/>
      <c r="J99" s="298"/>
      <c r="K99" s="298"/>
      <c r="L99" s="298"/>
      <c r="M99" s="298"/>
      <c r="N99" s="298"/>
      <c r="O99" s="298"/>
      <c r="P99" s="298"/>
      <c r="Q99" s="298"/>
      <c r="R99" s="298"/>
      <c r="S99" s="298"/>
      <c r="T99" s="298"/>
      <c r="U99" s="298"/>
      <c r="V99" s="298"/>
      <c r="W99" s="299"/>
      <c r="X99" s="299"/>
      <c r="Y99" s="299"/>
      <c r="Z99" s="299"/>
      <c r="AA99" s="299"/>
      <c r="AB99" s="299"/>
      <c r="AC99" s="299"/>
      <c r="AD99" s="299"/>
      <c r="AE99" s="299"/>
      <c r="AF99" s="300"/>
    </row>
    <row r="100" spans="1:32" s="4" customFormat="1" ht="15" customHeight="1">
      <c r="A100" s="315" t="s">
        <v>261</v>
      </c>
      <c r="B100" s="382"/>
      <c r="C100" s="382"/>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3"/>
    </row>
    <row r="101" spans="1:32" s="4" customFormat="1" ht="15" customHeight="1">
      <c r="A101" s="318"/>
      <c r="B101" s="384"/>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5"/>
    </row>
    <row r="102" spans="1:32" s="4" customFormat="1">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row>
    <row r="103" spans="1:32" s="4" customFormat="1" ht="14.25" customHeight="1">
      <c r="A103" s="90" t="s">
        <v>163</v>
      </c>
      <c r="B103" s="104"/>
      <c r="C103" s="104"/>
      <c r="D103" s="104"/>
      <c r="E103" s="105"/>
      <c r="F103" s="105"/>
      <c r="G103" s="104"/>
      <c r="H103" s="104"/>
      <c r="I103" s="104"/>
      <c r="J103" s="104"/>
      <c r="K103" s="104"/>
      <c r="L103" s="104"/>
      <c r="M103" s="104"/>
      <c r="N103" s="105"/>
      <c r="O103" s="105"/>
      <c r="P103" s="105"/>
      <c r="Q103" s="104"/>
      <c r="R103" s="104"/>
      <c r="S103" s="104"/>
      <c r="T103" s="104"/>
      <c r="U103" s="104"/>
      <c r="V103" s="104"/>
      <c r="W103" s="104"/>
      <c r="X103" s="105"/>
      <c r="Y103" s="105"/>
      <c r="Z103" s="105"/>
      <c r="AA103" s="104"/>
      <c r="AB103" s="104"/>
      <c r="AC103" s="104"/>
      <c r="AD103" s="104"/>
      <c r="AE103" s="104"/>
      <c r="AF103" s="104"/>
    </row>
    <row r="104" spans="1:32" s="4" customFormat="1" ht="14.25" customHeight="1">
      <c r="A104" s="91" t="s">
        <v>42</v>
      </c>
      <c r="B104" s="92"/>
      <c r="C104" s="92"/>
      <c r="D104" s="184">
        <v>2024</v>
      </c>
      <c r="E104" s="185"/>
      <c r="F104" s="185"/>
      <c r="G104" s="85" t="s">
        <v>4</v>
      </c>
      <c r="H104" s="115">
        <v>2</v>
      </c>
      <c r="I104" s="85" t="s">
        <v>21</v>
      </c>
      <c r="J104" s="115">
        <v>1</v>
      </c>
      <c r="K104" s="87" t="s">
        <v>6</v>
      </c>
      <c r="L104" s="92"/>
      <c r="M104" s="92"/>
      <c r="N104" s="74"/>
      <c r="O104" s="74"/>
      <c r="P104" s="74"/>
      <c r="Q104" s="92"/>
      <c r="R104" s="92"/>
      <c r="S104" s="92"/>
      <c r="T104" s="92"/>
      <c r="U104" s="92"/>
      <c r="V104" s="92"/>
      <c r="W104" s="92"/>
      <c r="X104" s="74"/>
      <c r="Y104" s="74"/>
      <c r="Z104" s="74"/>
      <c r="AA104" s="92"/>
      <c r="AB104" s="92"/>
      <c r="AC104" s="92"/>
      <c r="AD104" s="92"/>
      <c r="AE104" s="92"/>
      <c r="AF104" s="93"/>
    </row>
    <row r="105" spans="1:32" s="4" customFormat="1" ht="14.25" customHeight="1" thickBot="1">
      <c r="A105" s="399" t="s">
        <v>165</v>
      </c>
      <c r="B105" s="399"/>
      <c r="C105" s="399"/>
      <c r="D105" s="399"/>
      <c r="E105" s="399"/>
      <c r="F105" s="399"/>
      <c r="G105" s="399"/>
      <c r="H105" s="399"/>
      <c r="I105" s="399"/>
      <c r="J105" s="135">
        <v>1</v>
      </c>
      <c r="K105" s="399" t="s">
        <v>166</v>
      </c>
      <c r="L105" s="399"/>
      <c r="M105" s="400"/>
      <c r="N105" s="400"/>
      <c r="O105" s="400" t="s">
        <v>195</v>
      </c>
      <c r="P105" s="400"/>
      <c r="Q105" s="400"/>
      <c r="R105" s="400"/>
      <c r="S105" s="400"/>
      <c r="T105" s="184">
        <v>2023</v>
      </c>
      <c r="U105" s="185"/>
      <c r="V105" s="185"/>
      <c r="W105" s="49" t="s">
        <v>4</v>
      </c>
      <c r="X105" s="136">
        <v>11</v>
      </c>
      <c r="Y105" s="49" t="s">
        <v>21</v>
      </c>
      <c r="Z105" s="136">
        <v>1</v>
      </c>
      <c r="AA105" s="49" t="s">
        <v>6</v>
      </c>
      <c r="AB105" s="92"/>
      <c r="AC105" s="92"/>
      <c r="AD105" s="92"/>
      <c r="AE105" s="92"/>
      <c r="AF105" s="93"/>
    </row>
    <row r="106" spans="1:32" s="4" customFormat="1" ht="14.25" customHeight="1" thickBot="1">
      <c r="A106" s="91" t="s">
        <v>189</v>
      </c>
      <c r="B106" s="92"/>
      <c r="C106" s="92"/>
      <c r="D106" s="92"/>
      <c r="E106" s="92"/>
      <c r="F106" s="92"/>
      <c r="G106" s="92"/>
      <c r="H106" s="92"/>
      <c r="I106" s="92"/>
      <c r="J106" s="92"/>
      <c r="K106" s="289" t="str">
        <f>E73</f>
        <v>￡</v>
      </c>
      <c r="L106" s="290"/>
      <c r="M106" s="273">
        <v>11000</v>
      </c>
      <c r="N106" s="274"/>
      <c r="O106" s="274"/>
      <c r="P106" s="274"/>
      <c r="Q106" s="274"/>
      <c r="R106" s="274"/>
      <c r="S106" s="275"/>
      <c r="T106" s="279"/>
      <c r="U106" s="280"/>
      <c r="V106" s="280"/>
      <c r="W106" s="92"/>
      <c r="X106" s="74"/>
      <c r="Y106" s="74"/>
      <c r="Z106" s="103"/>
      <c r="AA106" s="92"/>
      <c r="AB106" s="92"/>
      <c r="AC106" s="92"/>
      <c r="AD106" s="92"/>
      <c r="AE106" s="92"/>
      <c r="AF106" s="93"/>
    </row>
    <row r="107" spans="1:32" s="4" customFormat="1" ht="14.25" customHeight="1" thickBot="1">
      <c r="A107" s="91" t="s">
        <v>164</v>
      </c>
      <c r="B107" s="92"/>
      <c r="C107" s="92"/>
      <c r="D107" s="92"/>
      <c r="E107" s="92"/>
      <c r="F107" s="92"/>
      <c r="G107" s="92"/>
      <c r="H107" s="92"/>
      <c r="I107" s="92"/>
      <c r="J107" s="92"/>
      <c r="K107" s="246" t="str">
        <f>E73</f>
        <v>￡</v>
      </c>
      <c r="L107" s="247"/>
      <c r="M107" s="291">
        <f>IF(M106="","",M106-M97)</f>
        <v>-5000</v>
      </c>
      <c r="N107" s="292"/>
      <c r="O107" s="292"/>
      <c r="P107" s="292"/>
      <c r="Q107" s="292"/>
      <c r="R107" s="292"/>
      <c r="S107" s="293"/>
      <c r="T107" s="294" t="str">
        <f>IF(M106="","",IF(M97&gt;M106,"減額",(IF(M97&lt;M106,"増額",""))))</f>
        <v>減額</v>
      </c>
      <c r="U107" s="295"/>
      <c r="V107" s="296"/>
      <c r="W107" s="102"/>
      <c r="X107" s="103"/>
      <c r="Y107" s="103"/>
      <c r="Z107" s="92"/>
      <c r="AA107" s="92"/>
      <c r="AB107" s="92"/>
      <c r="AC107" s="92"/>
      <c r="AD107" s="92"/>
      <c r="AE107" s="92"/>
      <c r="AF107" s="93"/>
    </row>
    <row r="108" spans="1:32" s="4" customFormat="1" ht="14.25" customHeight="1">
      <c r="A108" s="312" t="s">
        <v>188</v>
      </c>
      <c r="B108" s="313"/>
      <c r="C108" s="313"/>
      <c r="D108" s="313"/>
      <c r="E108" s="313"/>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4"/>
    </row>
    <row r="109" spans="1:32" ht="15" customHeight="1">
      <c r="A109" s="315" t="s">
        <v>262</v>
      </c>
      <c r="B109" s="316"/>
      <c r="C109" s="316"/>
      <c r="D109" s="316"/>
      <c r="E109" s="316"/>
      <c r="F109" s="316"/>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7"/>
    </row>
    <row r="110" spans="1:32" ht="15" customHeight="1">
      <c r="A110" s="318"/>
      <c r="B110" s="319"/>
      <c r="C110" s="319"/>
      <c r="D110" s="319"/>
      <c r="E110" s="319"/>
      <c r="F110" s="319"/>
      <c r="G110" s="319"/>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20"/>
    </row>
    <row r="111" spans="1:32" s="36" customFormat="1" ht="15.75" customHeight="1">
      <c r="A111" s="35"/>
      <c r="M111" s="37"/>
      <c r="N111" s="37"/>
      <c r="O111" s="37"/>
      <c r="P111" s="37"/>
      <c r="Q111" s="37"/>
      <c r="R111" s="37"/>
      <c r="S111" s="37"/>
      <c r="U111" s="38"/>
      <c r="AA111" s="39"/>
      <c r="AB111" s="39"/>
      <c r="AC111" s="39"/>
      <c r="AD111" s="39"/>
      <c r="AE111" s="39"/>
      <c r="AF111" s="39"/>
    </row>
    <row r="112" spans="1:32" s="89" customFormat="1" ht="23.25" customHeight="1" thickBot="1">
      <c r="A112" s="117" t="s">
        <v>263</v>
      </c>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9"/>
    </row>
    <row r="113" spans="1:33" s="4" customFormat="1" ht="14.25" customHeight="1" thickBot="1">
      <c r="A113" s="324" t="s">
        <v>59</v>
      </c>
      <c r="B113" s="325"/>
      <c r="C113" s="325"/>
      <c r="D113" s="325"/>
      <c r="E113" s="325"/>
      <c r="F113" s="325"/>
      <c r="G113" s="325"/>
      <c r="H113" s="325"/>
      <c r="I113" s="325"/>
      <c r="J113" s="92" t="s">
        <v>55</v>
      </c>
      <c r="K113" s="246" t="str">
        <f>E73</f>
        <v>￡</v>
      </c>
      <c r="L113" s="247"/>
      <c r="M113" s="321">
        <f>IF(M106&lt;&gt;"",M106,IF(M97&lt;&gt;"",M97,M93))</f>
        <v>11000</v>
      </c>
      <c r="N113" s="322"/>
      <c r="O113" s="322"/>
      <c r="P113" s="322"/>
      <c r="Q113" s="322"/>
      <c r="R113" s="322"/>
      <c r="S113" s="323"/>
      <c r="T113" s="31" t="str">
        <f>IF(M106&lt;&gt;"","３－③授業料確定後の金額変更",IF(M97&lt;&gt;"","３－②授業料確定申請","３－①授業料概算申請"))</f>
        <v>３－③授業料確定後の金額変更</v>
      </c>
      <c r="U113" s="31"/>
      <c r="V113" s="106"/>
      <c r="W113" s="106"/>
      <c r="X113" s="106"/>
      <c r="Y113" s="106"/>
      <c r="Z113" s="31"/>
      <c r="AA113" s="31"/>
      <c r="AB113" s="31"/>
      <c r="AC113" s="31"/>
      <c r="AD113" s="31"/>
      <c r="AE113" s="31"/>
      <c r="AF113" s="120"/>
      <c r="AG113" s="137"/>
    </row>
    <row r="114" spans="1:33" s="4" customFormat="1" ht="14.25" customHeight="1">
      <c r="A114" s="236" t="s">
        <v>184</v>
      </c>
      <c r="B114" s="237"/>
      <c r="C114" s="237"/>
      <c r="D114" s="237"/>
      <c r="E114" s="237"/>
      <c r="F114" s="237"/>
      <c r="G114" s="237"/>
      <c r="H114" s="237"/>
      <c r="I114" s="237"/>
      <c r="J114" s="92" t="s">
        <v>56</v>
      </c>
      <c r="K114" s="246" t="str">
        <f>E73</f>
        <v>￡</v>
      </c>
      <c r="L114" s="247"/>
      <c r="M114" s="301">
        <f>ROUND(M113/O69*O70,2)</f>
        <v>6416.67</v>
      </c>
      <c r="N114" s="302"/>
      <c r="O114" s="302"/>
      <c r="P114" s="302"/>
      <c r="Q114" s="302"/>
      <c r="R114" s="302"/>
      <c r="S114" s="303"/>
      <c r="T114" s="31" t="str">
        <f>"=Ａ/"&amp;O69&amp;"か月（総月数）*"&amp;O70&amp;"か月（2023年度月数）"</f>
        <v>=Ａ/12か月（総月数）*7か月（2023年度月数）</v>
      </c>
      <c r="U114" s="31"/>
      <c r="V114" s="106"/>
      <c r="W114" s="106"/>
      <c r="X114" s="106"/>
      <c r="Y114" s="106"/>
      <c r="Z114" s="31"/>
      <c r="AA114" s="31"/>
      <c r="AB114" s="31"/>
      <c r="AC114" s="31"/>
      <c r="AD114" s="31"/>
      <c r="AE114" s="31"/>
      <c r="AF114" s="120"/>
      <c r="AG114" s="137"/>
    </row>
    <row r="115" spans="1:33" s="4" customFormat="1" ht="14.25" customHeight="1">
      <c r="A115" s="236" t="s">
        <v>254</v>
      </c>
      <c r="B115" s="237"/>
      <c r="C115" s="237"/>
      <c r="D115" s="237"/>
      <c r="E115" s="237"/>
      <c r="F115" s="237"/>
      <c r="G115" s="237"/>
      <c r="H115" s="237"/>
      <c r="I115" s="237"/>
      <c r="J115" s="92" t="s">
        <v>57</v>
      </c>
      <c r="K115" s="246" t="str">
        <f>E73</f>
        <v>￡</v>
      </c>
      <c r="L115" s="247"/>
      <c r="M115" s="301">
        <f>ROUND(M113/O69*O71,2)</f>
        <v>4583.33</v>
      </c>
      <c r="N115" s="302"/>
      <c r="O115" s="302"/>
      <c r="P115" s="302"/>
      <c r="Q115" s="302"/>
      <c r="R115" s="302"/>
      <c r="S115" s="303"/>
      <c r="T115" s="31" t="str">
        <f>"=Ａ/"&amp;O69&amp;"か月*"&amp;O71&amp;"か月（2024年度月数）※2024年度支給分"</f>
        <v>=Ａ/12か月*5か月（2024年度月数）※2024年度支給分</v>
      </c>
      <c r="U115" s="106"/>
      <c r="V115" s="106"/>
      <c r="W115" s="106"/>
      <c r="X115" s="106"/>
      <c r="Y115" s="106"/>
      <c r="Z115" s="107"/>
      <c r="AA115" s="108"/>
      <c r="AB115" s="108"/>
      <c r="AC115" s="108"/>
      <c r="AD115" s="108"/>
      <c r="AE115" s="108"/>
      <c r="AF115" s="121"/>
      <c r="AG115" s="137"/>
    </row>
    <row r="116" spans="1:33" s="4" customFormat="1" ht="14.25" customHeight="1">
      <c r="A116" s="236" t="s">
        <v>255</v>
      </c>
      <c r="B116" s="237"/>
      <c r="C116" s="237"/>
      <c r="D116" s="237"/>
      <c r="E116" s="237"/>
      <c r="F116" s="237"/>
      <c r="G116" s="237"/>
      <c r="H116" s="237"/>
      <c r="I116" s="237"/>
      <c r="J116" s="237"/>
      <c r="K116" s="92"/>
      <c r="L116" s="92"/>
      <c r="M116" s="304">
        <f>ROUNDDOWN(M114*S73,0)</f>
        <v>1045917</v>
      </c>
      <c r="N116" s="305"/>
      <c r="O116" s="305"/>
      <c r="P116" s="305"/>
      <c r="Q116" s="305"/>
      <c r="R116" s="305"/>
      <c r="S116" s="306"/>
      <c r="T116" s="109" t="s">
        <v>17</v>
      </c>
      <c r="U116" s="31" t="str">
        <f>"=B*"&amp;S73&amp;"円（2023年度円換算率）"</f>
        <v>=B*163円（2023年度円換算率）</v>
      </c>
      <c r="V116" s="109"/>
      <c r="W116" s="109"/>
      <c r="X116" s="110"/>
      <c r="Y116" s="110"/>
      <c r="Z116" s="110"/>
      <c r="AA116" s="108"/>
      <c r="AB116" s="108"/>
      <c r="AC116" s="108"/>
      <c r="AD116" s="108"/>
      <c r="AE116" s="108"/>
      <c r="AF116" s="121"/>
    </row>
    <row r="117" spans="1:33" s="4" customFormat="1" ht="14.25" customHeight="1" thickBot="1">
      <c r="A117" s="326" t="s">
        <v>256</v>
      </c>
      <c r="B117" s="327"/>
      <c r="C117" s="327"/>
      <c r="D117" s="327"/>
      <c r="E117" s="327"/>
      <c r="F117" s="327"/>
      <c r="G117" s="327"/>
      <c r="H117" s="327"/>
      <c r="I117" s="327"/>
      <c r="J117" s="327"/>
      <c r="K117" s="92"/>
      <c r="L117" s="92"/>
      <c r="M117" s="331">
        <f>ROUNDDOWN(M115*AC73,0)</f>
        <v>0</v>
      </c>
      <c r="N117" s="332"/>
      <c r="O117" s="332"/>
      <c r="P117" s="332"/>
      <c r="Q117" s="332"/>
      <c r="R117" s="332"/>
      <c r="S117" s="333"/>
      <c r="T117" s="109" t="s">
        <v>17</v>
      </c>
      <c r="U117" s="31" t="str">
        <f>"=C*"&amp;AC73&amp;"円（2024年度円換算率）※2024年度支給分"</f>
        <v>=C*円（2024年度円換算率）※2024年度支給分</v>
      </c>
      <c r="V117" s="109"/>
      <c r="W117" s="109"/>
      <c r="X117" s="110"/>
      <c r="Y117" s="110"/>
      <c r="Z117" s="110"/>
      <c r="AA117" s="138"/>
      <c r="AB117" s="138"/>
      <c r="AC117" s="138"/>
      <c r="AD117" s="138"/>
      <c r="AE117" s="138"/>
      <c r="AF117" s="139"/>
    </row>
    <row r="118" spans="1:33" s="4" customFormat="1" ht="27" customHeight="1" thickTop="1" thickBot="1">
      <c r="A118" s="328" t="s">
        <v>257</v>
      </c>
      <c r="B118" s="329"/>
      <c r="C118" s="329"/>
      <c r="D118" s="329"/>
      <c r="E118" s="329"/>
      <c r="F118" s="329"/>
      <c r="G118" s="329"/>
      <c r="H118" s="329"/>
      <c r="I118" s="329"/>
      <c r="J118" s="329"/>
      <c r="K118" s="329"/>
      <c r="L118" s="330"/>
      <c r="M118" s="307">
        <f ca="1">IF(AB47=0,IF(AB52=M116,M116,IF(M116-AB52&lt;=AB55,M116,AB54)),IF(AB52=M116,M116,IF(M116-AB52&lt;=AB55,M116,AB54-AB47)))</f>
        <v>1045917</v>
      </c>
      <c r="N118" s="308"/>
      <c r="O118" s="308"/>
      <c r="P118" s="308"/>
      <c r="Q118" s="308"/>
      <c r="R118" s="308"/>
      <c r="S118" s="309"/>
      <c r="T118" s="114" t="s">
        <v>17</v>
      </c>
      <c r="U118" s="30"/>
      <c r="V118" s="30"/>
      <c r="W118" s="310" t="str">
        <f ca="1">IF(AB47+M116&lt;=3000000,"","年度支給上限額調整済")</f>
        <v/>
      </c>
      <c r="X118" s="310"/>
      <c r="Y118" s="310"/>
      <c r="Z118" s="310"/>
      <c r="AA118" s="310"/>
      <c r="AB118" s="310"/>
      <c r="AC118" s="310"/>
      <c r="AD118" s="310"/>
      <c r="AE118" s="310"/>
      <c r="AF118" s="311"/>
    </row>
    <row r="119" spans="1:33" s="36" customFormat="1" ht="14.25" customHeight="1" thickTop="1">
      <c r="A119" s="367" t="s">
        <v>258</v>
      </c>
      <c r="B119" s="368"/>
      <c r="C119" s="368"/>
      <c r="D119" s="368"/>
      <c r="E119" s="368"/>
      <c r="F119" s="368"/>
      <c r="G119" s="368"/>
      <c r="H119" s="368"/>
      <c r="I119" s="368"/>
      <c r="J119" s="368"/>
      <c r="K119" s="368"/>
      <c r="L119" s="369"/>
      <c r="M119" s="347">
        <f ca="1">AB47+M118</f>
        <v>2039667</v>
      </c>
      <c r="N119" s="348"/>
      <c r="O119" s="348"/>
      <c r="P119" s="348"/>
      <c r="Q119" s="348"/>
      <c r="R119" s="348"/>
      <c r="S119" s="349"/>
      <c r="T119" s="32" t="s">
        <v>17</v>
      </c>
      <c r="U119" s="31"/>
      <c r="V119" s="32"/>
      <c r="W119" s="32"/>
      <c r="X119" s="32"/>
      <c r="Y119" s="32"/>
      <c r="Z119" s="32"/>
      <c r="AA119" s="33"/>
      <c r="AB119" s="33"/>
      <c r="AC119" s="33"/>
      <c r="AD119" s="33"/>
      <c r="AE119" s="33"/>
      <c r="AF119" s="122"/>
    </row>
    <row r="120" spans="1:33" s="36" customFormat="1" ht="19.899999999999999" customHeight="1">
      <c r="A120" s="350" t="s">
        <v>151</v>
      </c>
      <c r="B120" s="351"/>
      <c r="C120" s="316"/>
      <c r="D120" s="316"/>
      <c r="E120" s="316"/>
      <c r="F120" s="316"/>
      <c r="G120" s="316"/>
      <c r="H120" s="316"/>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c r="AE120" s="316"/>
      <c r="AF120" s="317"/>
    </row>
    <row r="121" spans="1:33" s="36" customFormat="1" ht="19.5" customHeight="1">
      <c r="A121" s="352"/>
      <c r="B121" s="353"/>
      <c r="C121" s="319"/>
      <c r="D121" s="319"/>
      <c r="E121" s="319"/>
      <c r="F121" s="319"/>
      <c r="G121" s="319"/>
      <c r="H121" s="319"/>
      <c r="I121" s="319"/>
      <c r="J121" s="319"/>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20"/>
    </row>
    <row r="122" spans="1:33" s="36" customFormat="1" ht="15.75" customHeight="1">
      <c r="A122" s="35"/>
      <c r="M122" s="37"/>
      <c r="N122" s="37"/>
      <c r="O122" s="37"/>
      <c r="P122" s="37"/>
      <c r="Q122" s="37"/>
      <c r="R122" s="37"/>
      <c r="S122" s="37"/>
      <c r="U122" s="38"/>
      <c r="AA122" s="39"/>
      <c r="AB122" s="39"/>
      <c r="AC122" s="39"/>
      <c r="AD122" s="39"/>
      <c r="AE122" s="39"/>
      <c r="AF122" s="39"/>
    </row>
    <row r="123" spans="1:33" s="89" customFormat="1" ht="23.25" customHeight="1">
      <c r="A123" s="34" t="s">
        <v>175</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row>
    <row r="124" spans="1:33" s="56" customFormat="1" ht="31.15" customHeight="1">
      <c r="A124" s="354" t="s">
        <v>192</v>
      </c>
      <c r="B124" s="354"/>
      <c r="C124" s="354"/>
      <c r="D124" s="354"/>
      <c r="E124" s="354"/>
      <c r="F124" s="355" t="s">
        <v>172</v>
      </c>
      <c r="G124" s="356"/>
      <c r="H124" s="356"/>
      <c r="I124" s="357"/>
      <c r="J124" s="358" t="s">
        <v>33</v>
      </c>
      <c r="K124" s="359"/>
      <c r="L124" s="360" t="s">
        <v>61</v>
      </c>
      <c r="M124" s="361"/>
      <c r="N124" s="361"/>
      <c r="O124" s="361"/>
      <c r="P124" s="362"/>
      <c r="Q124" s="355" t="s">
        <v>60</v>
      </c>
      <c r="R124" s="356"/>
      <c r="S124" s="356"/>
      <c r="T124" s="357"/>
      <c r="U124" s="363" t="s">
        <v>191</v>
      </c>
      <c r="V124" s="363"/>
      <c r="W124" s="363"/>
      <c r="X124" s="363"/>
      <c r="Y124" s="363"/>
      <c r="Z124" s="363"/>
      <c r="AA124" s="364" t="s">
        <v>214</v>
      </c>
      <c r="AB124" s="365"/>
      <c r="AC124" s="365"/>
      <c r="AD124" s="365"/>
      <c r="AE124" s="365"/>
      <c r="AF124" s="366"/>
    </row>
    <row r="125" spans="1:33" s="56" customFormat="1" ht="14.1" customHeight="1">
      <c r="A125" s="334" t="s">
        <v>251</v>
      </c>
      <c r="B125" s="334"/>
      <c r="C125" s="334"/>
      <c r="D125" s="334"/>
      <c r="E125" s="334"/>
      <c r="F125" s="335" t="s">
        <v>167</v>
      </c>
      <c r="G125" s="336"/>
      <c r="H125" s="336"/>
      <c r="I125" s="337"/>
      <c r="J125" s="338" t="str">
        <f>$E$73</f>
        <v>￡</v>
      </c>
      <c r="K125" s="339"/>
      <c r="L125" s="340">
        <v>8500</v>
      </c>
      <c r="M125" s="341"/>
      <c r="N125" s="341"/>
      <c r="O125" s="341"/>
      <c r="P125" s="342"/>
      <c r="Q125" s="343">
        <f>M113-L125</f>
        <v>2500</v>
      </c>
      <c r="R125" s="344"/>
      <c r="S125" s="344"/>
      <c r="T125" s="345"/>
      <c r="U125" s="346">
        <v>45168</v>
      </c>
      <c r="V125" s="346"/>
      <c r="W125" s="346"/>
      <c r="X125" s="346"/>
      <c r="Y125" s="346"/>
      <c r="Z125" s="346"/>
      <c r="AA125" s="346">
        <v>45170</v>
      </c>
      <c r="AB125" s="346"/>
      <c r="AC125" s="346"/>
      <c r="AD125" s="346"/>
      <c r="AE125" s="346"/>
      <c r="AF125" s="346"/>
    </row>
    <row r="126" spans="1:33" s="56" customFormat="1" ht="14.1" customHeight="1">
      <c r="A126" s="334" t="s">
        <v>252</v>
      </c>
      <c r="B126" s="334"/>
      <c r="C126" s="334"/>
      <c r="D126" s="334"/>
      <c r="E126" s="334"/>
      <c r="F126" s="335" t="s">
        <v>167</v>
      </c>
      <c r="G126" s="336"/>
      <c r="H126" s="336"/>
      <c r="I126" s="337"/>
      <c r="J126" s="338" t="str">
        <f>$E$73</f>
        <v>￡</v>
      </c>
      <c r="K126" s="339"/>
      <c r="L126" s="340">
        <v>2500</v>
      </c>
      <c r="M126" s="341"/>
      <c r="N126" s="341"/>
      <c r="O126" s="341"/>
      <c r="P126" s="342"/>
      <c r="Q126" s="343">
        <f>IF(L126&gt;0,Q125-L126,0)</f>
        <v>0</v>
      </c>
      <c r="R126" s="344"/>
      <c r="S126" s="344"/>
      <c r="T126" s="345"/>
      <c r="U126" s="346">
        <v>45316</v>
      </c>
      <c r="V126" s="346"/>
      <c r="W126" s="346"/>
      <c r="X126" s="346"/>
      <c r="Y126" s="346"/>
      <c r="Z126" s="346"/>
      <c r="AA126" s="346">
        <v>45323</v>
      </c>
      <c r="AB126" s="346"/>
      <c r="AC126" s="346"/>
      <c r="AD126" s="346"/>
      <c r="AE126" s="346"/>
      <c r="AF126" s="346"/>
    </row>
    <row r="127" spans="1:33" s="56" customFormat="1" ht="14.1" customHeight="1">
      <c r="A127" s="334"/>
      <c r="B127" s="334"/>
      <c r="C127" s="334"/>
      <c r="D127" s="334"/>
      <c r="E127" s="334"/>
      <c r="F127" s="335"/>
      <c r="G127" s="336"/>
      <c r="H127" s="336"/>
      <c r="I127" s="337"/>
      <c r="J127" s="338" t="str">
        <f t="shared" ref="J127:J129" si="3">$E$73</f>
        <v>￡</v>
      </c>
      <c r="K127" s="339"/>
      <c r="L127" s="340"/>
      <c r="M127" s="341"/>
      <c r="N127" s="341"/>
      <c r="O127" s="341"/>
      <c r="P127" s="342"/>
      <c r="Q127" s="343">
        <f>IF(L127&gt;0,Q126-L127,0)</f>
        <v>0</v>
      </c>
      <c r="R127" s="344"/>
      <c r="S127" s="344"/>
      <c r="T127" s="345"/>
      <c r="U127" s="346"/>
      <c r="V127" s="346"/>
      <c r="W127" s="346"/>
      <c r="X127" s="346"/>
      <c r="Y127" s="346"/>
      <c r="Z127" s="346"/>
      <c r="AA127" s="346"/>
      <c r="AB127" s="346"/>
      <c r="AC127" s="346"/>
      <c r="AD127" s="346"/>
      <c r="AE127" s="346"/>
      <c r="AF127" s="346"/>
    </row>
    <row r="128" spans="1:33" s="56" customFormat="1" ht="14.1" customHeight="1">
      <c r="A128" s="334"/>
      <c r="B128" s="334"/>
      <c r="C128" s="334"/>
      <c r="D128" s="334"/>
      <c r="E128" s="334"/>
      <c r="F128" s="335"/>
      <c r="G128" s="336"/>
      <c r="H128" s="336"/>
      <c r="I128" s="337"/>
      <c r="J128" s="338" t="str">
        <f t="shared" si="3"/>
        <v>￡</v>
      </c>
      <c r="K128" s="339"/>
      <c r="L128" s="340"/>
      <c r="M128" s="341"/>
      <c r="N128" s="341"/>
      <c r="O128" s="341"/>
      <c r="P128" s="342"/>
      <c r="Q128" s="343">
        <f>IF(L128&gt;0,Q127-L128,0)</f>
        <v>0</v>
      </c>
      <c r="R128" s="344"/>
      <c r="S128" s="344"/>
      <c r="T128" s="345"/>
      <c r="U128" s="346"/>
      <c r="V128" s="346"/>
      <c r="W128" s="346"/>
      <c r="X128" s="346"/>
      <c r="Y128" s="346"/>
      <c r="Z128" s="346"/>
      <c r="AA128" s="346"/>
      <c r="AB128" s="346"/>
      <c r="AC128" s="346"/>
      <c r="AD128" s="346"/>
      <c r="AE128" s="346"/>
      <c r="AF128" s="346"/>
    </row>
    <row r="129" spans="1:32" s="56" customFormat="1" ht="14.1" customHeight="1">
      <c r="A129" s="334"/>
      <c r="B129" s="334"/>
      <c r="C129" s="334"/>
      <c r="D129" s="334"/>
      <c r="E129" s="334"/>
      <c r="F129" s="335"/>
      <c r="G129" s="336"/>
      <c r="H129" s="336"/>
      <c r="I129" s="337"/>
      <c r="J129" s="338" t="str">
        <f t="shared" si="3"/>
        <v>￡</v>
      </c>
      <c r="K129" s="339"/>
      <c r="L129" s="340"/>
      <c r="M129" s="341"/>
      <c r="N129" s="341"/>
      <c r="O129" s="341"/>
      <c r="P129" s="342"/>
      <c r="Q129" s="343">
        <f>IF(L129&gt;0,Q128-L129,0)</f>
        <v>0</v>
      </c>
      <c r="R129" s="344"/>
      <c r="S129" s="344"/>
      <c r="T129" s="345"/>
      <c r="U129" s="346"/>
      <c r="V129" s="346"/>
      <c r="W129" s="346"/>
      <c r="X129" s="346"/>
      <c r="Y129" s="346"/>
      <c r="Z129" s="346"/>
      <c r="AA129" s="346"/>
      <c r="AB129" s="346"/>
      <c r="AC129" s="346"/>
      <c r="AD129" s="346"/>
      <c r="AE129" s="346"/>
      <c r="AF129" s="346"/>
    </row>
    <row r="130" spans="1:32" s="56" customFormat="1" ht="30" customHeight="1">
      <c r="A130" s="396" t="s">
        <v>259</v>
      </c>
      <c r="B130" s="397"/>
      <c r="C130" s="397"/>
      <c r="D130" s="397"/>
      <c r="E130" s="397"/>
      <c r="F130" s="397"/>
      <c r="G130" s="397"/>
      <c r="H130" s="397"/>
      <c r="I130" s="397"/>
      <c r="J130" s="397"/>
      <c r="K130" s="397"/>
      <c r="L130" s="397"/>
      <c r="M130" s="397"/>
      <c r="N130" s="397"/>
      <c r="O130" s="397"/>
      <c r="P130" s="397"/>
      <c r="Q130" s="397"/>
      <c r="R130" s="397"/>
      <c r="S130" s="397"/>
      <c r="T130" s="397"/>
      <c r="U130" s="397"/>
      <c r="V130" s="397"/>
      <c r="W130" s="397"/>
      <c r="X130" s="397"/>
      <c r="Y130" s="397"/>
      <c r="Z130" s="397"/>
      <c r="AA130" s="397"/>
      <c r="AB130" s="397"/>
      <c r="AC130" s="397"/>
      <c r="AD130" s="397"/>
      <c r="AE130" s="397"/>
      <c r="AF130" s="398"/>
    </row>
    <row r="131" spans="1:32" s="56" customForma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row>
    <row r="132" spans="1:32" s="56" customForma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row>
  </sheetData>
  <sheetProtection password="AF49" sheet="1" objects="1" scenarios="1"/>
  <mergeCells count="294">
    <mergeCell ref="G78:H78"/>
    <mergeCell ref="P78:Q78"/>
    <mergeCell ref="S78:W78"/>
    <mergeCell ref="M79:N79"/>
    <mergeCell ref="U45:Z45"/>
    <mergeCell ref="A48:C51"/>
    <mergeCell ref="P79:Q79"/>
    <mergeCell ref="S79:W79"/>
    <mergeCell ref="S68:AF69"/>
    <mergeCell ref="E75:AF75"/>
    <mergeCell ref="A76:F76"/>
    <mergeCell ref="G76:I76"/>
    <mergeCell ref="J76:L76"/>
    <mergeCell ref="M76:O76"/>
    <mergeCell ref="P76:R76"/>
    <mergeCell ref="S76:W76"/>
    <mergeCell ref="B77:F77"/>
    <mergeCell ref="G77:H77"/>
    <mergeCell ref="I77:I79"/>
    <mergeCell ref="J77:K77"/>
    <mergeCell ref="L77:L79"/>
    <mergeCell ref="M77:N77"/>
    <mergeCell ref="O77:O79"/>
    <mergeCell ref="P77:Q77"/>
    <mergeCell ref="R77:R79"/>
    <mergeCell ref="S77:W77"/>
    <mergeCell ref="B78:F78"/>
    <mergeCell ref="A40:C45"/>
    <mergeCell ref="E40:F40"/>
    <mergeCell ref="G40:I40"/>
    <mergeCell ref="M40:O40"/>
    <mergeCell ref="P40:T40"/>
    <mergeCell ref="U40:Z40"/>
    <mergeCell ref="E42:F42"/>
    <mergeCell ref="G42:I42"/>
    <mergeCell ref="M42:O42"/>
    <mergeCell ref="P42:T42"/>
    <mergeCell ref="U42:Z42"/>
    <mergeCell ref="E45:F45"/>
    <mergeCell ref="G45:I45"/>
    <mergeCell ref="M45:O45"/>
    <mergeCell ref="P45:T45"/>
    <mergeCell ref="E48:F48"/>
    <mergeCell ref="G48:I48"/>
    <mergeCell ref="M48:O48"/>
    <mergeCell ref="P48:T48"/>
    <mergeCell ref="U48:Z48"/>
    <mergeCell ref="U63:Z63"/>
    <mergeCell ref="AA34:AB34"/>
    <mergeCell ref="AD34:AE34"/>
    <mergeCell ref="W23:AF23"/>
    <mergeCell ref="W24:AF24"/>
    <mergeCell ref="W25:AF25"/>
    <mergeCell ref="A27:AF27"/>
    <mergeCell ref="A31:AF31"/>
    <mergeCell ref="A39:C39"/>
    <mergeCell ref="D39:F39"/>
    <mergeCell ref="G39:L39"/>
    <mergeCell ref="M39:O39"/>
    <mergeCell ref="P39:T39"/>
    <mergeCell ref="U39:Z39"/>
    <mergeCell ref="A35:I35"/>
    <mergeCell ref="J35:AF35"/>
    <mergeCell ref="A36:I36"/>
    <mergeCell ref="J36:U36"/>
    <mergeCell ref="V36:X36"/>
    <mergeCell ref="Y36:AF36"/>
    <mergeCell ref="A34:I34"/>
    <mergeCell ref="J34:M34"/>
    <mergeCell ref="O34:P34"/>
    <mergeCell ref="V34:Y34"/>
    <mergeCell ref="AB42:AE42"/>
    <mergeCell ref="E43:F43"/>
    <mergeCell ref="G43:I43"/>
    <mergeCell ref="M43:O43"/>
    <mergeCell ref="P43:T43"/>
    <mergeCell ref="U43:Z43"/>
    <mergeCell ref="AB43:AE43"/>
    <mergeCell ref="AB40:AE40"/>
    <mergeCell ref="E41:F41"/>
    <mergeCell ref="G41:I41"/>
    <mergeCell ref="M41:O41"/>
    <mergeCell ref="P41:T41"/>
    <mergeCell ref="U41:Z41"/>
    <mergeCell ref="AB41:AE41"/>
    <mergeCell ref="AB45:AE45"/>
    <mergeCell ref="E44:F44"/>
    <mergeCell ref="G44:I44"/>
    <mergeCell ref="M44:O44"/>
    <mergeCell ref="P44:T44"/>
    <mergeCell ref="U44:Z44"/>
    <mergeCell ref="AB44:AE44"/>
    <mergeCell ref="AB46:AE46"/>
    <mergeCell ref="AB47:AE47"/>
    <mergeCell ref="AB48:AE48"/>
    <mergeCell ref="E49:F49"/>
    <mergeCell ref="AB50:AE50"/>
    <mergeCell ref="E51:F51"/>
    <mergeCell ref="G51:I51"/>
    <mergeCell ref="M51:O51"/>
    <mergeCell ref="P51:T51"/>
    <mergeCell ref="U51:Z51"/>
    <mergeCell ref="AB51:AE51"/>
    <mergeCell ref="G49:I49"/>
    <mergeCell ref="M49:O49"/>
    <mergeCell ref="P49:T49"/>
    <mergeCell ref="U49:Z49"/>
    <mergeCell ref="AB49:AE49"/>
    <mergeCell ref="E50:F50"/>
    <mergeCell ref="G50:I50"/>
    <mergeCell ref="M50:O50"/>
    <mergeCell ref="P50:T50"/>
    <mergeCell ref="U50:Z50"/>
    <mergeCell ref="AB52:AE52"/>
    <mergeCell ref="AB53:AE53"/>
    <mergeCell ref="AB54:AE54"/>
    <mergeCell ref="A55:AA55"/>
    <mergeCell ref="AB55:AE55"/>
    <mergeCell ref="A59:C59"/>
    <mergeCell ref="D59:F59"/>
    <mergeCell ref="G59:L59"/>
    <mergeCell ref="M59:O59"/>
    <mergeCell ref="P59:T59"/>
    <mergeCell ref="AB60:AE60"/>
    <mergeCell ref="E61:F61"/>
    <mergeCell ref="G61:I61"/>
    <mergeCell ref="M61:O61"/>
    <mergeCell ref="P61:T61"/>
    <mergeCell ref="U61:Z61"/>
    <mergeCell ref="AB61:AE61"/>
    <mergeCell ref="U59:Z59"/>
    <mergeCell ref="A60:C63"/>
    <mergeCell ref="E60:F60"/>
    <mergeCell ref="G60:I60"/>
    <mergeCell ref="M60:O60"/>
    <mergeCell ref="P60:T60"/>
    <mergeCell ref="U60:Z60"/>
    <mergeCell ref="E62:F62"/>
    <mergeCell ref="G62:I62"/>
    <mergeCell ref="M62:O62"/>
    <mergeCell ref="P62:T62"/>
    <mergeCell ref="U62:Z62"/>
    <mergeCell ref="AB62:AE62"/>
    <mergeCell ref="E63:F63"/>
    <mergeCell ref="G63:I63"/>
    <mergeCell ref="M63:O63"/>
    <mergeCell ref="P63:T63"/>
    <mergeCell ref="AB63:AE63"/>
    <mergeCell ref="S71:AF71"/>
    <mergeCell ref="A73:D73"/>
    <mergeCell ref="E73:F73"/>
    <mergeCell ref="G73:K73"/>
    <mergeCell ref="L73:R73"/>
    <mergeCell ref="S73:U73"/>
    <mergeCell ref="V73:AB73"/>
    <mergeCell ref="AC73:AE73"/>
    <mergeCell ref="AB64:AE64"/>
    <mergeCell ref="P67:R67"/>
    <mergeCell ref="A69:C69"/>
    <mergeCell ref="H69:J69"/>
    <mergeCell ref="S70:AF70"/>
    <mergeCell ref="X77:AF79"/>
    <mergeCell ref="X76:AF76"/>
    <mergeCell ref="G79:H79"/>
    <mergeCell ref="AB84:AF84"/>
    <mergeCell ref="A85:F85"/>
    <mergeCell ref="G85:I85"/>
    <mergeCell ref="N85:P85"/>
    <mergeCell ref="T85:W85"/>
    <mergeCell ref="X85:AA85"/>
    <mergeCell ref="AB85:AF85"/>
    <mergeCell ref="A83:F83"/>
    <mergeCell ref="G83:S83"/>
    <mergeCell ref="T83:W83"/>
    <mergeCell ref="X83:AA83"/>
    <mergeCell ref="AB83:AF83"/>
    <mergeCell ref="A84:F84"/>
    <mergeCell ref="G84:I84"/>
    <mergeCell ref="N84:P84"/>
    <mergeCell ref="T84:W84"/>
    <mergeCell ref="X84:AA84"/>
    <mergeCell ref="J78:K78"/>
    <mergeCell ref="M78:N78"/>
    <mergeCell ref="B79:F79"/>
    <mergeCell ref="J79:K79"/>
    <mergeCell ref="X88:AA88"/>
    <mergeCell ref="AB88:AF88"/>
    <mergeCell ref="A87:F87"/>
    <mergeCell ref="G87:I87"/>
    <mergeCell ref="N87:P87"/>
    <mergeCell ref="T87:W87"/>
    <mergeCell ref="X87:AA87"/>
    <mergeCell ref="AB87:AF87"/>
    <mergeCell ref="A86:F86"/>
    <mergeCell ref="G86:I86"/>
    <mergeCell ref="N86:P86"/>
    <mergeCell ref="T86:W86"/>
    <mergeCell ref="X86:AA86"/>
    <mergeCell ref="AB86:AF86"/>
    <mergeCell ref="A89:S89"/>
    <mergeCell ref="T89:W89"/>
    <mergeCell ref="D92:F92"/>
    <mergeCell ref="K93:L93"/>
    <mergeCell ref="M93:S93"/>
    <mergeCell ref="D96:F96"/>
    <mergeCell ref="A88:F88"/>
    <mergeCell ref="G88:I88"/>
    <mergeCell ref="N88:P88"/>
    <mergeCell ref="T88:W88"/>
    <mergeCell ref="A99:AF99"/>
    <mergeCell ref="A100:AF101"/>
    <mergeCell ref="D104:F104"/>
    <mergeCell ref="A105:I105"/>
    <mergeCell ref="K105:N105"/>
    <mergeCell ref="O105:S105"/>
    <mergeCell ref="T105:V105"/>
    <mergeCell ref="K97:L97"/>
    <mergeCell ref="M97:S97"/>
    <mergeCell ref="T97:V97"/>
    <mergeCell ref="K98:L98"/>
    <mergeCell ref="M98:S98"/>
    <mergeCell ref="T98:V98"/>
    <mergeCell ref="A108:AF108"/>
    <mergeCell ref="A109:AF110"/>
    <mergeCell ref="A113:I113"/>
    <mergeCell ref="K113:L113"/>
    <mergeCell ref="M113:S113"/>
    <mergeCell ref="A114:I114"/>
    <mergeCell ref="K114:L114"/>
    <mergeCell ref="M114:S114"/>
    <mergeCell ref="K106:L106"/>
    <mergeCell ref="M106:S106"/>
    <mergeCell ref="T106:V106"/>
    <mergeCell ref="K107:L107"/>
    <mergeCell ref="M107:S107"/>
    <mergeCell ref="T107:V107"/>
    <mergeCell ref="A118:L118"/>
    <mergeCell ref="M118:S118"/>
    <mergeCell ref="W118:AF118"/>
    <mergeCell ref="A119:L119"/>
    <mergeCell ref="M119:S119"/>
    <mergeCell ref="A120:B121"/>
    <mergeCell ref="C120:AF121"/>
    <mergeCell ref="A115:I115"/>
    <mergeCell ref="K115:L115"/>
    <mergeCell ref="M115:S115"/>
    <mergeCell ref="A116:J116"/>
    <mergeCell ref="M116:S116"/>
    <mergeCell ref="A117:J117"/>
    <mergeCell ref="M117:S117"/>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U125:Z125"/>
    <mergeCell ref="AA125:AF125"/>
    <mergeCell ref="A124:E124"/>
    <mergeCell ref="F124:I124"/>
    <mergeCell ref="J124:K124"/>
    <mergeCell ref="L124:P124"/>
    <mergeCell ref="Q124:T124"/>
    <mergeCell ref="U124:Z124"/>
    <mergeCell ref="A130:AF130"/>
    <mergeCell ref="A1:AF17"/>
    <mergeCell ref="AA128:AF128"/>
    <mergeCell ref="A129:E129"/>
    <mergeCell ref="F129:I129"/>
    <mergeCell ref="J129:K129"/>
    <mergeCell ref="L129:P129"/>
    <mergeCell ref="Q129:T129"/>
    <mergeCell ref="U129:Z129"/>
    <mergeCell ref="AA129:AF129"/>
    <mergeCell ref="A128:E128"/>
    <mergeCell ref="F128:I128"/>
    <mergeCell ref="J128:K128"/>
    <mergeCell ref="L128:P128"/>
    <mergeCell ref="Q128:T128"/>
    <mergeCell ref="U128:Z128"/>
    <mergeCell ref="AA126:AF126"/>
    <mergeCell ref="A127:E127"/>
    <mergeCell ref="F127:I127"/>
    <mergeCell ref="J127:K127"/>
    <mergeCell ref="L127:P127"/>
    <mergeCell ref="Q127:T127"/>
    <mergeCell ref="U127:Z127"/>
    <mergeCell ref="AA127:AF127"/>
  </mergeCells>
  <phoneticPr fontId="5"/>
  <conditionalFormatting sqref="P40:T45">
    <cfRule type="expression" dxfId="29" priority="21">
      <formula>$M40="支給"</formula>
    </cfRule>
  </conditionalFormatting>
  <conditionalFormatting sqref="P48:T51">
    <cfRule type="expression" dxfId="28" priority="20">
      <formula>$M48="支給"</formula>
    </cfRule>
  </conditionalFormatting>
  <conditionalFormatting sqref="A87:A88 G87:G88 Q87:S88 S85:S86">
    <cfRule type="expression" dxfId="27" priority="19">
      <formula>#REF!="通年一括払い"</formula>
    </cfRule>
  </conditionalFormatting>
  <conditionalFormatting sqref="J87:M88">
    <cfRule type="expression" dxfId="26" priority="18">
      <formula>#REF!="通年一括払い"</formula>
    </cfRule>
  </conditionalFormatting>
  <conditionalFormatting sqref="A109:AF110 A100">
    <cfRule type="expression" dxfId="25" priority="16">
      <formula>OR($T$98="",$T$98="確定")</formula>
    </cfRule>
  </conditionalFormatting>
  <conditionalFormatting sqref="X84:X85">
    <cfRule type="cellIs" dxfId="24" priority="15" operator="equal">
      <formula>"確定"</formula>
    </cfRule>
  </conditionalFormatting>
  <conditionalFormatting sqref="X86">
    <cfRule type="cellIs" dxfId="23" priority="14" operator="equal">
      <formula>"確定"</formula>
    </cfRule>
  </conditionalFormatting>
  <conditionalFormatting sqref="X87">
    <cfRule type="cellIs" dxfId="22" priority="13" operator="equal">
      <formula>"確定"</formula>
    </cfRule>
  </conditionalFormatting>
  <conditionalFormatting sqref="X88">
    <cfRule type="cellIs" dxfId="21" priority="12" operator="equal">
      <formula>"確定"</formula>
    </cfRule>
  </conditionalFormatting>
  <conditionalFormatting sqref="A85">
    <cfRule type="expression" dxfId="20" priority="11">
      <formula>#REF!="通年一括払い"</formula>
    </cfRule>
  </conditionalFormatting>
  <conditionalFormatting sqref="A84">
    <cfRule type="expression" dxfId="19" priority="10">
      <formula>#REF!="通年一括払い"</formula>
    </cfRule>
  </conditionalFormatting>
  <conditionalFormatting sqref="G77:H79 J77:K79 M77:N79 P77:Q79 S77:AF79">
    <cfRule type="expression" dxfId="18" priority="4">
      <formula>$B$77="免除等無し"</formula>
    </cfRule>
  </conditionalFormatting>
  <conditionalFormatting sqref="Q85:R86">
    <cfRule type="expression" dxfId="17" priority="3">
      <formula>#REF!="通年一括払い"</formula>
    </cfRule>
  </conditionalFormatting>
  <conditionalFormatting sqref="J85:M86">
    <cfRule type="expression" dxfId="16" priority="2">
      <formula>#REF!="通年一括払い"</formula>
    </cfRule>
  </conditionalFormatting>
  <conditionalFormatting sqref="P60:T63">
    <cfRule type="expression" dxfId="15" priority="1">
      <formula>$M60="支給"</formula>
    </cfRule>
  </conditionalFormatting>
  <dataValidations count="20">
    <dataValidation type="list" allowBlank="1" showInputMessage="1" showErrorMessage="1" sqref="ADJ90:ADK90 ANF90:ANG90 AXB90:AXC90 BGX90:BGY90 BQT90:BQU90 CAP90:CAQ90 CKL90:CKM90 CUH90:CUI90 DED90:DEE90 DNZ90:DOA90 DXV90:DXW90 EHR90:EHS90 ERN90:ERO90 FBJ90:FBK90 FLF90:FLG90 FVB90:FVC90 GEX90:GEY90 GOT90:GOU90 GYP90:GYQ90 HIL90:HIM90 HSH90:HSI90 ICD90:ICE90 ILZ90:IMA90 IVV90:IVW90 JFR90:JFS90 JPN90:JPO90 JZJ90:JZK90 KJF90:KJG90 KTB90:KTC90 LCX90:LCY90 LMT90:LMU90 LWP90:LWQ90 MGL90:MGM90 MQH90:MQI90 NAD90:NAE90 NJZ90:NKA90 NTV90:NTW90 ODR90:ODS90 ONN90:ONO90 OXJ90:OXK90 PHF90:PHG90 PRB90:PRC90 QAX90:QAY90 QKT90:QKU90 QUP90:QUQ90 REL90:REM90 ROH90:ROI90 RYD90:RYE90 SHZ90:SIA90 SRV90:SRW90 TBR90:TBS90 TLN90:TLO90 TVJ90:TVK90 UFF90:UFG90 UPB90:UPC90 UYX90:UYY90 VIT90:VIU90 VSP90:VSQ90 WCL90:WCM90 WMH90:WMI90 WWD90:WWE90 JR90:JS90 TN90:TO90 JR76:JS79 WWD76:WWE79 WMH76:WMI79 WCL76:WCM79 VSP76:VSQ79 VIT76:VIU79 UYX76:UYY79 UPB76:UPC79 UFF76:UFG79 TVJ76:TVK79 TLN76:TLO79 TBR76:TBS79 SRV76:SRW79 SHZ76:SIA79 RYD76:RYE79 ROH76:ROI79 REL76:REM79 QUP76:QUQ79 QKT76:QKU79 QAX76:QAY79 PRB76:PRC79 PHF76:PHG79 OXJ76:OXK79 ONN76:ONO79 ODR76:ODS79 NTV76:NTW79 NJZ76:NKA79 NAD76:NAE79 MQH76:MQI79 MGL76:MGM79 LWP76:LWQ79 LMT76:LMU79 LCX76:LCY79 KTB76:KTC79 KJF76:KJG79 JZJ76:JZK79 JPN76:JPO79 JFR76:JFS79 IVV76:IVW79 ILZ76:IMA79 ICD76:ICE79 HSH76:HSI79 HIL76:HIM79 GYP76:GYQ79 GOT76:GOU79 GEX76:GEY79 FVB76:FVC79 FLF76:FLG79 FBJ76:FBK79 ERN76:ERO79 EHR76:EHS79 DXV76:DXW79 DNZ76:DOA79 DED76:DEE79 CUH76:CUI79 CKL76:CKM79 CAP76:CAQ79 BQT76:BQU79 BGX76:BGY79 AXB76:AXC79 ANF76:ANG79 ADJ76:ADK79 TN76:TO79">
      <formula1>"通年一括払い,通年分割払い,学期毎請求払い,支払なし"</formula1>
    </dataValidation>
    <dataValidation type="list" allowBlank="1" showInputMessage="1" showErrorMessage="1" sqref="WLT90 WVP90 JD90 SZ90 ACV90 AMR90 AWN90 BGJ90 BQF90 CAB90 CJX90 CTT90 DDP90 DNL90 DXH90 EHD90 EQZ90 FAV90 FKR90 FUN90 GEJ90 GOF90 GYB90 HHX90 HRT90 IBP90 ILL90 IVH90 JFD90 JOZ90 JYV90 KIR90 KSN90 LCJ90 LMF90 LWB90 MFX90 MPT90 MZP90 NJL90 NTH90 ODD90 OMZ90 OWV90 PGR90 PQN90 QAJ90 QKF90 QUB90 RDX90 RNT90 RXP90 SHL90 SRH90 TBD90 TKZ90 TUV90 UER90 UON90 UYJ90 VIF90 VSB90 WBX90">
      <formula1>"有,無"</formula1>
    </dataValidation>
    <dataValidation type="list" allowBlank="1" showInputMessage="1" showErrorMessage="1" sqref="TP90:TR90 ADL90:ADN90 ANH90:ANJ90 AXD90:AXF90 BGZ90:BHB90 BQV90:BQX90 CAR90:CAT90 CKN90:CKP90 CUJ90:CUL90 DEF90:DEH90 DOB90:DOD90 DXX90:DXZ90 EHT90:EHV90 ERP90:ERR90 FBL90:FBN90 FLH90:FLJ90 FVD90:FVF90 GEZ90:GFB90 GOV90:GOX90 GYR90:GYT90 HIN90:HIP90 HSJ90:HSL90 ICF90:ICH90 IMB90:IMD90 IVX90:IVZ90 JFT90:JFV90 JPP90:JPR90 JZL90:JZN90 KJH90:KJJ90 KTD90:KTF90 LCZ90:LDB90 LMV90:LMX90 LWR90:LWT90 MGN90:MGP90 MQJ90:MQL90 NAF90:NAH90 NKB90:NKD90 NTX90:NTZ90 ODT90:ODV90 ONP90:ONR90 OXL90:OXN90 PHH90:PHJ90 PRD90:PRF90 QAZ90:QBB90 QKV90:QKX90 QUR90:QUT90 REN90:REP90 ROJ90:ROL90 RYF90:RYH90 SIB90:SID90 SRX90:SRZ90 TBT90:TBV90 TLP90:TLR90 TVL90:TVN90 UFH90:UFJ90 UPD90:UPF90 UYZ90:UZB90 VIV90:VIX90 VSR90:VST90 WCN90:WCP90 WMJ90:WML90 WWF90:WWH90 JT90:JV90 WWF76:WWH79 WMJ76:WML79 WCN76:WCP79 VSR76:VST79 VIV76:VIX79 UYZ76:UZB79 UPD76:UPF79 UFH76:UFJ79 TVL76:TVN79 TLP76:TLR79 TBT76:TBV79 SRX76:SRZ79 SIB76:SID79 RYF76:RYH79 ROJ76:ROL79 REN76:REP79 QUR76:QUT79 QKV76:QKX79 QAZ76:QBB79 PRD76:PRF79 PHH76:PHJ79 OXL76:OXN79 ONP76:ONR79 ODT76:ODV79 NTX76:NTZ79 NKB76:NKD79 NAF76:NAH79 MQJ76:MQL79 MGN76:MGP79 LWR76:LWT79 LMV76:LMX79 LCZ76:LDB79 KTD76:KTF79 KJH76:KJJ79 JZL76:JZN79 JPP76:JPR79 JFT76:JFV79 IVX76:IVZ79 IMB76:IMD79 ICF76:ICH79 HSJ76:HSL79 HIN76:HIP79 GYR76:GYT79 GOV76:GOX79 GEZ76:GFB79 FVD76:FVF79 FLH76:FLJ79 FBL76:FBN79 ERP76:ERR79 EHT76:EHV79 DXX76:DXZ79 DOB76:DOD79 DEF76:DEH79 CUJ76:CUL79 CKN76:CKP79 CAR76:CAT79 BQV76:BQX79 BGZ76:BHB79 AXD76:AXF79 ANH76:ANJ79 ADL76:ADN79 TP76:TR79 JT76:JV79">
      <formula1>"確定,概算"</formula1>
    </dataValidation>
    <dataValidation type="list" allowBlank="1" showInputMessage="1" showErrorMessage="1" sqref="TL90:TM90 ADH90:ADI90 AND90:ANE90 AWZ90:AXA90 BGV90:BGW90 BQR90:BQS90 CAN90:CAO90 CKJ90:CKK90 CUF90:CUG90 DEB90:DEC90 DNX90:DNY90 DXT90:DXU90 EHP90:EHQ90 ERL90:ERM90 FBH90:FBI90 FLD90:FLE90 FUZ90:FVA90 GEV90:GEW90 GOR90:GOS90 GYN90:GYO90 HIJ90:HIK90 HSF90:HSG90 ICB90:ICC90 ILX90:ILY90 IVT90:IVU90 JFP90:JFQ90 JPL90:JPM90 JZH90:JZI90 KJD90:KJE90 KSZ90:KTA90 LCV90:LCW90 LMR90:LMS90 LWN90:LWO90 MGJ90:MGK90 MQF90:MQG90 NAB90:NAC90 NJX90:NJY90 NTT90:NTU90 ODP90:ODQ90 ONL90:ONM90 OXH90:OXI90 PHD90:PHE90 PQZ90:PRA90 QAV90:QAW90 QKR90:QKS90 QUN90:QUO90 REJ90:REK90 ROF90:ROG90 RYB90:RYC90 SHX90:SHY90 SRT90:SRU90 TBP90:TBQ90 TLL90:TLM90 TVH90:TVI90 UFD90:UFE90 UOZ90:UPA90 UYV90:UYW90 VIR90:VIS90 VSN90:VSO90 WCJ90:WCK90 WMF90:WMG90 WWB90:WWC90 JP90:JQ90 WWB76:WWC79 WMF76:WMG79 WCJ76:WCK79 VSN76:VSO79 VIR76:VIS79 UYV76:UYW79 UOZ76:UPA79 UFD76:UFE79 TVH76:TVI79 TLL76:TLM79 TBP76:TBQ79 SRT76:SRU79 SHX76:SHY79 RYB76:RYC79 ROF76:ROG79 REJ76:REK79 QUN76:QUO79 QKR76:QKS79 QAV76:QAW79 PQZ76:PRA79 PHD76:PHE79 OXH76:OXI79 ONL76:ONM79 ODP76:ODQ79 NTT76:NTU79 NJX76:NJY79 NAB76:NAC79 MQF76:MQG79 MGJ76:MGK79 LWN76:LWO79 LMR76:LMS79 LCV76:LCW79 KSZ76:KTA79 KJD76:KJE79 JZH76:JZI79 JPL76:JPM79 JFP76:JFQ79 IVT76:IVU79 ILX76:ILY79 ICB76:ICC79 HSF76:HSG79 HIJ76:HIK79 GYN76:GYO79 GOR76:GOS79 GEV76:GEW79 FUZ76:FVA79 FLD76:FLE79 FBH76:FBI79 ERL76:ERM79 EHP76:EHQ79 DXT76:DXU79 DNX76:DNY79 DEB76:DEC79 CUF76:CUG79 CKJ76:CKK79 CAN76:CAO79 BQR76:BQS79 BGV76:BGW79 AWZ76:AXA79 AND76:ANE79 ADH76:ADI79 TL76:TM79 JP76:JQ79">
      <formula1>"請求書,請求書・領収書,授業料負担なし証拠"</formula1>
    </dataValidation>
    <dataValidation type="list" allowBlank="1" showInputMessage="1" showErrorMessage="1" sqref="P48:T51">
      <formula1>"2023年度分"</formula1>
    </dataValidation>
    <dataValidation type="list" allowBlank="1" showInputMessage="1" showErrorMessage="1" sqref="G87:I88">
      <formula1>"2022,2023"</formula1>
    </dataValidation>
    <dataValidation type="textLength" operator="equal" allowBlank="1" showInputMessage="1" showErrorMessage="1" sqref="W23:AF23">
      <formula1>12</formula1>
    </dataValidation>
    <dataValidation type="list" allowBlank="1" showInputMessage="1" showErrorMessage="1" sqref="F125:F129">
      <formula1>"通年一括払い,通年分割払い,学期毎払い,支払なし"</formula1>
    </dataValidation>
    <dataValidation type="list" allowBlank="1" showInputMessage="1" showErrorMessage="1" sqref="M40:O45 M48:O51 M60:O63">
      <formula1>"支給, 返納"</formula1>
    </dataValidation>
    <dataValidation type="list" allowBlank="1" showInputMessage="1" showErrorMessage="1" sqref="P46:T47">
      <formula1>"2020年度分,2021年度分"</formula1>
    </dataValidation>
    <dataValidation type="list" allowBlank="1" showInputMessage="1" showErrorMessage="1" sqref="S77:S79">
      <formula1>"TA又はRA実施, 奨学金受給, その他"</formula1>
    </dataValidation>
    <dataValidation type="list" allowBlank="1" showInputMessage="1" showErrorMessage="1" sqref="X84:X88">
      <formula1>"概算, 確定"</formula1>
    </dataValidation>
    <dataValidation type="list" allowBlank="1" showInputMessage="1" showErrorMessage="1" sqref="JQ125:JT129 TM125:TP129 ADI125:ADL129 ANE125:ANH129 AXA125:AXD129 BGW125:BGZ129 BQS125:BQV129 CAO125:CAR129 CKK125:CKN129 CUG125:CUJ129 DEC125:DEF129 DNY125:DOB129 DXU125:DXX129 EHQ125:EHT129 ERM125:ERP129 FBI125:FBL129 FLE125:FLH129 FVA125:FVD129 GEW125:GEZ129 GOS125:GOV129 GYO125:GYR129 HIK125:HIN129 HSG125:HSJ129 ICC125:ICF129 ILY125:IMB129 IVU125:IVX129 JFQ125:JFT129 JPM125:JPP129 JZI125:JZL129 KJE125:KJH129 KTA125:KTD129 LCW125:LCZ129 LMS125:LMV129 LWO125:LWR129 MGK125:MGN129 MQG125:MQJ129 NAC125:NAF129 NJY125:NKB129 NTU125:NTX129 ODQ125:ODT129 ONM125:ONP129 OXI125:OXL129 PHE125:PHH129 PRA125:PRD129 QAW125:QAZ129 QKS125:QKV129 QUO125:QUR129 REK125:REN129 ROG125:ROJ129 RYC125:RYF129 SHY125:SIB129 SRU125:SRX129 TBQ125:TBT129 TLM125:TLP129 TVI125:TVL129 UFE125:UFH129 UPA125:UPD129 UYW125:UYZ129 VIS125:VIV129 VSO125:VSR129 WCK125:WCN129 WMG125:WMJ129 WWC125:WWF129">
      <formula1>"済,今回提出"</formula1>
    </dataValidation>
    <dataValidation type="list" allowBlank="1" showInputMessage="1" showErrorMessage="1" sqref="P67:R67">
      <formula1>"はい,いいえ"</formula1>
    </dataValidation>
    <dataValidation type="list" allowBlank="1" showInputMessage="1" showErrorMessage="1" sqref="B77:F79">
      <formula1>"免除等無し,全額免除, 一部免除,授業料相当の奨学金"</formula1>
    </dataValidation>
    <dataValidation type="list" allowBlank="1" showInputMessage="1" showErrorMessage="1" sqref="P40:T45">
      <formula1>"2022年度分,2023年度分"</formula1>
    </dataValidation>
    <dataValidation type="list" allowBlank="1" showInputMessage="1" showErrorMessage="1" sqref="A69:C69 G84:I86 D92:F92">
      <formula1>"2023,2024"</formula1>
    </dataValidation>
    <dataValidation type="list" allowBlank="1" showInputMessage="1" showErrorMessage="1" sqref="H69:J69 D96:F96 D104:F104 T105:V105 N84:P88">
      <formula1>"2023,2024,2025"</formula1>
    </dataValidation>
    <dataValidation type="list" allowBlank="1" showInputMessage="1" showErrorMessage="1" sqref="AB84:AF88">
      <formula1>"請求書, 領収書, 請求書兼領収書,無条件入学許可書,大学のホームページ,昨年度の授業料,支払い無し根拠, その他"</formula1>
    </dataValidation>
    <dataValidation type="list" allowBlank="1" showInputMessage="1" showErrorMessage="1" sqref="P60:T63">
      <formula1>"2024年度分"</formula1>
    </dataValidation>
  </dataValidations>
  <printOptions horizontalCentered="1"/>
  <pageMargins left="0.31496062992125984" right="0.31496062992125984" top="0.55118110236220474" bottom="0.35433070866141736" header="0.31496062992125984" footer="0.31496062992125984"/>
  <pageSetup paperSize="9" scale="86" fitToHeight="0" orientation="portrait" r:id="rId1"/>
  <headerFooter>
    <oddFooter>&amp;C&amp;P／&amp;N</oddFooter>
  </headerFooter>
  <rowBreaks count="1" manualBreakCount="1">
    <brk id="79"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為替レート!$B$5:$B$36</xm:f>
          </x14:formula1>
          <xm:sqref>E73:F73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15"/>
  <sheetViews>
    <sheetView showGridLines="0" tabSelected="1" defaultGridColor="0" view="pageBreakPreview" colorId="22" zoomScaleNormal="120" zoomScaleSheetLayoutView="100" workbookViewId="0">
      <selection activeCell="AI27" sqref="AI27"/>
    </sheetView>
  </sheetViews>
  <sheetFormatPr defaultColWidth="9" defaultRowHeight="12"/>
  <cols>
    <col min="1" max="32" width="3.125" style="3" customWidth="1"/>
    <col min="33" max="16384" width="9" style="3"/>
  </cols>
  <sheetData>
    <row r="1" spans="1:32">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1:32">
      <c r="A2" s="9"/>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58" t="s">
        <v>227</v>
      </c>
      <c r="AE2" s="10"/>
      <c r="AF2" s="10"/>
    </row>
    <row r="3" spans="1:32">
      <c r="A3" s="1" t="s">
        <v>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c r="A4" s="10" t="s">
        <v>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c r="A5" s="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row>
    <row r="6" spans="1:32">
      <c r="A6" s="1"/>
      <c r="B6" s="10"/>
      <c r="C6" s="10"/>
      <c r="D6" s="10"/>
      <c r="E6" s="10"/>
      <c r="F6" s="10"/>
      <c r="G6" s="10"/>
      <c r="H6" s="10"/>
      <c r="I6" s="10"/>
      <c r="J6" s="10"/>
      <c r="K6" s="10"/>
      <c r="L6" s="10"/>
      <c r="M6" s="10"/>
      <c r="N6" s="10"/>
      <c r="O6" s="10"/>
      <c r="P6" s="10"/>
      <c r="Q6" s="10"/>
      <c r="R6" s="10"/>
      <c r="S6" s="10"/>
      <c r="T6" s="10"/>
      <c r="U6" s="10"/>
      <c r="V6" s="1" t="s">
        <v>0</v>
      </c>
      <c r="W6" s="479"/>
      <c r="X6" s="479"/>
      <c r="Y6" s="479"/>
      <c r="Z6" s="479"/>
      <c r="AA6" s="479"/>
      <c r="AB6" s="479"/>
      <c r="AC6" s="479"/>
      <c r="AD6" s="479"/>
      <c r="AE6" s="479"/>
      <c r="AF6" s="479"/>
    </row>
    <row r="7" spans="1:32">
      <c r="A7" s="1"/>
      <c r="B7" s="10"/>
      <c r="C7" s="10"/>
      <c r="D7" s="10"/>
      <c r="E7" s="10"/>
      <c r="F7" s="10"/>
      <c r="G7" s="10"/>
      <c r="H7" s="10"/>
      <c r="I7" s="10"/>
      <c r="J7" s="10"/>
      <c r="K7" s="10"/>
      <c r="L7" s="10"/>
      <c r="M7" s="10"/>
      <c r="N7" s="10"/>
      <c r="O7" s="10"/>
      <c r="P7" s="10"/>
      <c r="Q7" s="10"/>
      <c r="R7" s="10"/>
      <c r="S7" s="10"/>
      <c r="T7" s="10"/>
      <c r="U7" s="10"/>
      <c r="V7" s="1" t="s">
        <v>8</v>
      </c>
      <c r="W7" s="479"/>
      <c r="X7" s="479"/>
      <c r="Y7" s="479"/>
      <c r="Z7" s="479"/>
      <c r="AA7" s="479"/>
      <c r="AB7" s="479"/>
      <c r="AC7" s="479"/>
      <c r="AD7" s="479"/>
      <c r="AE7" s="479"/>
      <c r="AF7" s="479"/>
    </row>
    <row r="8" spans="1:32">
      <c r="A8" s="10"/>
      <c r="B8" s="10"/>
      <c r="C8" s="10"/>
      <c r="D8" s="10"/>
      <c r="E8" s="10"/>
      <c r="F8" s="10"/>
      <c r="G8" s="10"/>
      <c r="H8" s="10"/>
      <c r="I8" s="10"/>
      <c r="J8" s="10"/>
      <c r="K8" s="10"/>
      <c r="L8" s="10"/>
      <c r="M8" s="10"/>
      <c r="N8" s="10"/>
      <c r="O8" s="10"/>
      <c r="P8" s="10"/>
      <c r="Q8" s="10"/>
      <c r="R8" s="10"/>
      <c r="S8" s="10"/>
      <c r="T8" s="10"/>
      <c r="U8" s="10"/>
      <c r="V8" s="1" t="s">
        <v>9</v>
      </c>
      <c r="W8" s="479"/>
      <c r="X8" s="479"/>
      <c r="Y8" s="479"/>
      <c r="Z8" s="479"/>
      <c r="AA8" s="479"/>
      <c r="AB8" s="479"/>
      <c r="AC8" s="479"/>
      <c r="AD8" s="479"/>
      <c r="AE8" s="479"/>
      <c r="AF8" s="479"/>
    </row>
    <row r="9" spans="1:32">
      <c r="A9" s="2"/>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c r="A10" s="159" t="s">
        <v>229</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row>
    <row r="12" spans="1:32">
      <c r="A12" s="3" t="s">
        <v>11</v>
      </c>
    </row>
    <row r="13" spans="1:32">
      <c r="A13" s="4"/>
      <c r="B13" s="4"/>
      <c r="C13" s="4"/>
      <c r="D13" s="4"/>
      <c r="E13" s="4"/>
      <c r="F13" s="4"/>
      <c r="G13" s="4"/>
      <c r="H13" s="4"/>
      <c r="I13" s="4"/>
      <c r="J13" s="4"/>
      <c r="K13" s="4"/>
      <c r="L13" s="4"/>
      <c r="M13" s="4"/>
      <c r="N13" s="4"/>
      <c r="O13" s="4"/>
      <c r="P13" s="4"/>
      <c r="Q13" s="4"/>
      <c r="R13" s="4"/>
      <c r="S13" s="4"/>
      <c r="T13" s="4"/>
      <c r="U13" s="4"/>
      <c r="V13" s="4"/>
      <c r="W13" s="4"/>
      <c r="X13" s="4"/>
      <c r="Y13" s="4" t="s">
        <v>3</v>
      </c>
      <c r="Z13" s="4"/>
      <c r="AA13" s="4"/>
      <c r="AB13" s="4"/>
      <c r="AC13" s="4"/>
      <c r="AD13" s="4"/>
      <c r="AE13" s="4"/>
      <c r="AF13" s="4"/>
    </row>
    <row r="14" spans="1:32">
      <c r="A14" s="386" t="s">
        <v>12</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row>
    <row r="15" spans="1:3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2" s="89" customFormat="1" ht="23.25" customHeight="1">
      <c r="A16" s="34" t="s">
        <v>18</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row>
    <row r="17" spans="1:32" ht="15.75" customHeight="1">
      <c r="A17" s="160" t="s">
        <v>19</v>
      </c>
      <c r="B17" s="160"/>
      <c r="C17" s="160"/>
      <c r="D17" s="160"/>
      <c r="E17" s="160"/>
      <c r="F17" s="160"/>
      <c r="G17" s="160"/>
      <c r="H17" s="160"/>
      <c r="I17" s="160"/>
      <c r="J17" s="483"/>
      <c r="K17" s="478"/>
      <c r="L17" s="478"/>
      <c r="M17" s="478"/>
      <c r="N17" s="73" t="s">
        <v>4</v>
      </c>
      <c r="O17" s="478"/>
      <c r="P17" s="478"/>
      <c r="Q17" s="73" t="s">
        <v>16</v>
      </c>
      <c r="R17" s="48"/>
      <c r="S17" s="48" t="s">
        <v>20</v>
      </c>
      <c r="T17" s="11"/>
      <c r="U17" s="11"/>
      <c r="V17" s="478"/>
      <c r="W17" s="478"/>
      <c r="X17" s="478"/>
      <c r="Y17" s="478"/>
      <c r="Z17" s="73" t="s">
        <v>4</v>
      </c>
      <c r="AA17" s="478"/>
      <c r="AB17" s="478"/>
      <c r="AC17" s="73" t="s">
        <v>16</v>
      </c>
      <c r="AD17" s="169"/>
      <c r="AE17" s="169"/>
      <c r="AF17" s="12"/>
    </row>
    <row r="18" spans="1:32" ht="15.75" customHeight="1">
      <c r="A18" s="170" t="s">
        <v>265</v>
      </c>
      <c r="B18" s="171"/>
      <c r="C18" s="171"/>
      <c r="D18" s="171"/>
      <c r="E18" s="171"/>
      <c r="F18" s="171"/>
      <c r="G18" s="171"/>
      <c r="H18" s="171"/>
      <c r="I18" s="172"/>
      <c r="J18" s="480"/>
      <c r="K18" s="481"/>
      <c r="L18" s="481"/>
      <c r="M18" s="481"/>
      <c r="N18" s="481"/>
      <c r="O18" s="481"/>
      <c r="P18" s="481"/>
      <c r="Q18" s="481"/>
      <c r="R18" s="481"/>
      <c r="S18" s="481"/>
      <c r="T18" s="481"/>
      <c r="U18" s="481"/>
      <c r="V18" s="481"/>
      <c r="W18" s="481"/>
      <c r="X18" s="481"/>
      <c r="Y18" s="481"/>
      <c r="Z18" s="481"/>
      <c r="AA18" s="481"/>
      <c r="AB18" s="481"/>
      <c r="AC18" s="481"/>
      <c r="AD18" s="481"/>
      <c r="AE18" s="481"/>
      <c r="AF18" s="482"/>
    </row>
    <row r="19" spans="1:32" ht="15.75" customHeight="1">
      <c r="A19" s="160" t="s">
        <v>266</v>
      </c>
      <c r="B19" s="160"/>
      <c r="C19" s="160"/>
      <c r="D19" s="160"/>
      <c r="E19" s="160"/>
      <c r="F19" s="160"/>
      <c r="G19" s="160"/>
      <c r="H19" s="160"/>
      <c r="I19" s="160"/>
      <c r="J19" s="483"/>
      <c r="K19" s="478"/>
      <c r="L19" s="478"/>
      <c r="M19" s="478"/>
      <c r="N19" s="478"/>
      <c r="O19" s="478"/>
      <c r="P19" s="478"/>
      <c r="Q19" s="478"/>
      <c r="R19" s="478"/>
      <c r="S19" s="478"/>
      <c r="T19" s="478"/>
      <c r="U19" s="484"/>
      <c r="V19" s="160" t="s">
        <v>15</v>
      </c>
      <c r="W19" s="160"/>
      <c r="X19" s="160"/>
      <c r="Y19" s="480"/>
      <c r="Z19" s="481"/>
      <c r="AA19" s="481"/>
      <c r="AB19" s="481"/>
      <c r="AC19" s="481"/>
      <c r="AD19" s="481"/>
      <c r="AE19" s="481"/>
      <c r="AF19" s="482"/>
    </row>
    <row r="21" spans="1:32" s="89" customFormat="1" ht="23.25" customHeight="1">
      <c r="A21" s="34" t="s">
        <v>271</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1:32">
      <c r="A22" s="163" t="s">
        <v>28</v>
      </c>
      <c r="B22" s="164"/>
      <c r="C22" s="165"/>
      <c r="D22" s="163" t="s">
        <v>29</v>
      </c>
      <c r="E22" s="164"/>
      <c r="F22" s="165"/>
      <c r="G22" s="163" t="s">
        <v>30</v>
      </c>
      <c r="H22" s="164"/>
      <c r="I22" s="164"/>
      <c r="J22" s="164"/>
      <c r="K22" s="164"/>
      <c r="L22" s="165"/>
      <c r="M22" s="166" t="s">
        <v>31</v>
      </c>
      <c r="N22" s="167"/>
      <c r="O22" s="168"/>
      <c r="P22" s="166" t="s">
        <v>62</v>
      </c>
      <c r="Q22" s="167"/>
      <c r="R22" s="167"/>
      <c r="S22" s="167"/>
      <c r="T22" s="168"/>
      <c r="U22" s="163" t="s">
        <v>32</v>
      </c>
      <c r="V22" s="164"/>
      <c r="W22" s="164"/>
      <c r="X22" s="164"/>
      <c r="Y22" s="164"/>
      <c r="Z22" s="164"/>
      <c r="AA22" s="5"/>
      <c r="AB22" s="5"/>
      <c r="AC22" s="5"/>
      <c r="AD22" s="5"/>
      <c r="AE22" s="5"/>
      <c r="AF22" s="6"/>
    </row>
    <row r="23" spans="1:32" ht="15.75" customHeight="1">
      <c r="A23" s="193" t="s">
        <v>230</v>
      </c>
      <c r="B23" s="194"/>
      <c r="C23" s="195"/>
      <c r="D23" s="123">
        <v>1</v>
      </c>
      <c r="E23" s="182" t="s">
        <v>22</v>
      </c>
      <c r="F23" s="183"/>
      <c r="G23" s="182">
        <v>2023</v>
      </c>
      <c r="H23" s="202"/>
      <c r="I23" s="183"/>
      <c r="J23" s="49" t="s">
        <v>4</v>
      </c>
      <c r="K23" s="124">
        <v>4</v>
      </c>
      <c r="L23" s="49" t="s">
        <v>21</v>
      </c>
      <c r="M23" s="486"/>
      <c r="N23" s="486"/>
      <c r="O23" s="486"/>
      <c r="P23" s="466"/>
      <c r="Q23" s="468"/>
      <c r="R23" s="468"/>
      <c r="S23" s="468"/>
      <c r="T23" s="467"/>
      <c r="U23" s="474"/>
      <c r="V23" s="475"/>
      <c r="W23" s="475"/>
      <c r="X23" s="475"/>
      <c r="Y23" s="475"/>
      <c r="Z23" s="475"/>
      <c r="AA23" s="13" t="s">
        <v>17</v>
      </c>
      <c r="AB23" s="179" t="str">
        <f>IF(M23="支給",U23*1,IF(M23="返納",U23*-1,""))</f>
        <v/>
      </c>
      <c r="AC23" s="180"/>
      <c r="AD23" s="180"/>
      <c r="AE23" s="181"/>
      <c r="AF23" s="13" t="s">
        <v>17</v>
      </c>
    </row>
    <row r="24" spans="1:32" ht="15.75" customHeight="1">
      <c r="A24" s="196"/>
      <c r="B24" s="197"/>
      <c r="C24" s="198"/>
      <c r="D24" s="146"/>
      <c r="E24" s="182" t="s">
        <v>22</v>
      </c>
      <c r="F24" s="183"/>
      <c r="G24" s="445"/>
      <c r="H24" s="446"/>
      <c r="I24" s="477"/>
      <c r="J24" s="49" t="s">
        <v>4</v>
      </c>
      <c r="K24" s="124"/>
      <c r="L24" s="49" t="s">
        <v>21</v>
      </c>
      <c r="M24" s="473"/>
      <c r="N24" s="473"/>
      <c r="O24" s="473"/>
      <c r="P24" s="466"/>
      <c r="Q24" s="468"/>
      <c r="R24" s="468"/>
      <c r="S24" s="468"/>
      <c r="T24" s="467"/>
      <c r="U24" s="474"/>
      <c r="V24" s="475"/>
      <c r="W24" s="475"/>
      <c r="X24" s="475"/>
      <c r="Y24" s="475"/>
      <c r="Z24" s="475"/>
      <c r="AA24" s="13" t="s">
        <v>17</v>
      </c>
      <c r="AB24" s="179" t="str">
        <f t="shared" ref="AB24:AB28" si="0">IF(M24="支給",U24*1,IF(M24="返納",U24*-1,""))</f>
        <v/>
      </c>
      <c r="AC24" s="180"/>
      <c r="AD24" s="180"/>
      <c r="AE24" s="181"/>
      <c r="AF24" s="13" t="s">
        <v>17</v>
      </c>
    </row>
    <row r="25" spans="1:32" ht="15.75" customHeight="1">
      <c r="A25" s="196"/>
      <c r="B25" s="197"/>
      <c r="C25" s="198"/>
      <c r="D25" s="146"/>
      <c r="E25" s="182" t="s">
        <v>22</v>
      </c>
      <c r="F25" s="183"/>
      <c r="G25" s="445"/>
      <c r="H25" s="446"/>
      <c r="I25" s="477"/>
      <c r="J25" s="49" t="s">
        <v>4</v>
      </c>
      <c r="K25" s="124"/>
      <c r="L25" s="49" t="s">
        <v>21</v>
      </c>
      <c r="M25" s="473"/>
      <c r="N25" s="473"/>
      <c r="O25" s="473"/>
      <c r="P25" s="466"/>
      <c r="Q25" s="468"/>
      <c r="R25" s="468"/>
      <c r="S25" s="468"/>
      <c r="T25" s="467"/>
      <c r="U25" s="474"/>
      <c r="V25" s="475"/>
      <c r="W25" s="475"/>
      <c r="X25" s="475"/>
      <c r="Y25" s="475"/>
      <c r="Z25" s="475"/>
      <c r="AA25" s="13" t="s">
        <v>17</v>
      </c>
      <c r="AB25" s="179" t="str">
        <f t="shared" si="0"/>
        <v/>
      </c>
      <c r="AC25" s="180"/>
      <c r="AD25" s="180"/>
      <c r="AE25" s="181"/>
      <c r="AF25" s="13" t="s">
        <v>17</v>
      </c>
    </row>
    <row r="26" spans="1:32" ht="15.75" customHeight="1">
      <c r="A26" s="196"/>
      <c r="B26" s="197"/>
      <c r="C26" s="198"/>
      <c r="D26" s="146"/>
      <c r="E26" s="182" t="s">
        <v>22</v>
      </c>
      <c r="F26" s="183"/>
      <c r="G26" s="445"/>
      <c r="H26" s="446"/>
      <c r="I26" s="477"/>
      <c r="J26" s="49" t="s">
        <v>4</v>
      </c>
      <c r="K26" s="124"/>
      <c r="L26" s="49" t="s">
        <v>21</v>
      </c>
      <c r="M26" s="473"/>
      <c r="N26" s="473"/>
      <c r="O26" s="473"/>
      <c r="P26" s="466"/>
      <c r="Q26" s="468"/>
      <c r="R26" s="468"/>
      <c r="S26" s="468"/>
      <c r="T26" s="467"/>
      <c r="U26" s="474"/>
      <c r="V26" s="475"/>
      <c r="W26" s="475"/>
      <c r="X26" s="475"/>
      <c r="Y26" s="475"/>
      <c r="Z26" s="475"/>
      <c r="AA26" s="13" t="s">
        <v>17</v>
      </c>
      <c r="AB26" s="179" t="str">
        <f t="shared" si="0"/>
        <v/>
      </c>
      <c r="AC26" s="180"/>
      <c r="AD26" s="180"/>
      <c r="AE26" s="181"/>
      <c r="AF26" s="13" t="s">
        <v>17</v>
      </c>
    </row>
    <row r="27" spans="1:32" ht="15.75" customHeight="1">
      <c r="A27" s="196"/>
      <c r="B27" s="197"/>
      <c r="C27" s="198"/>
      <c r="D27" s="146"/>
      <c r="E27" s="182" t="s">
        <v>22</v>
      </c>
      <c r="F27" s="183"/>
      <c r="G27" s="445"/>
      <c r="H27" s="446"/>
      <c r="I27" s="477"/>
      <c r="J27" s="49" t="s">
        <v>4</v>
      </c>
      <c r="K27" s="124"/>
      <c r="L27" s="49" t="s">
        <v>21</v>
      </c>
      <c r="M27" s="473"/>
      <c r="N27" s="473"/>
      <c r="O27" s="473"/>
      <c r="P27" s="466"/>
      <c r="Q27" s="468"/>
      <c r="R27" s="468"/>
      <c r="S27" s="468"/>
      <c r="T27" s="467"/>
      <c r="U27" s="474"/>
      <c r="V27" s="475"/>
      <c r="W27" s="475"/>
      <c r="X27" s="475"/>
      <c r="Y27" s="475"/>
      <c r="Z27" s="475"/>
      <c r="AA27" s="13" t="s">
        <v>17</v>
      </c>
      <c r="AB27" s="179" t="str">
        <f t="shared" si="0"/>
        <v/>
      </c>
      <c r="AC27" s="180"/>
      <c r="AD27" s="180"/>
      <c r="AE27" s="181"/>
      <c r="AF27" s="13" t="s">
        <v>17</v>
      </c>
    </row>
    <row r="28" spans="1:32" ht="15.75" customHeight="1">
      <c r="A28" s="199"/>
      <c r="B28" s="200"/>
      <c r="C28" s="201"/>
      <c r="D28" s="146"/>
      <c r="E28" s="182" t="s">
        <v>22</v>
      </c>
      <c r="F28" s="183"/>
      <c r="G28" s="445"/>
      <c r="H28" s="446"/>
      <c r="I28" s="477"/>
      <c r="J28" s="49" t="s">
        <v>4</v>
      </c>
      <c r="K28" s="124"/>
      <c r="L28" s="49" t="s">
        <v>21</v>
      </c>
      <c r="M28" s="473"/>
      <c r="N28" s="473"/>
      <c r="O28" s="473"/>
      <c r="P28" s="466"/>
      <c r="Q28" s="468"/>
      <c r="R28" s="468"/>
      <c r="S28" s="468"/>
      <c r="T28" s="467"/>
      <c r="U28" s="474"/>
      <c r="V28" s="475"/>
      <c r="W28" s="475"/>
      <c r="X28" s="475"/>
      <c r="Y28" s="475"/>
      <c r="Z28" s="475"/>
      <c r="AA28" s="13" t="s">
        <v>17</v>
      </c>
      <c r="AB28" s="179" t="str">
        <f t="shared" si="0"/>
        <v/>
      </c>
      <c r="AC28" s="180"/>
      <c r="AD28" s="180"/>
      <c r="AE28" s="181"/>
      <c r="AF28" s="13" t="s">
        <v>17</v>
      </c>
    </row>
    <row r="29" spans="1:32" ht="15.75" customHeight="1">
      <c r="A29" s="14"/>
      <c r="B29" s="15"/>
      <c r="C29" s="15"/>
      <c r="D29" s="15" t="s">
        <v>25</v>
      </c>
      <c r="E29" s="15"/>
      <c r="F29" s="15"/>
      <c r="G29" s="15" t="s">
        <v>23</v>
      </c>
      <c r="H29" s="15" t="s">
        <v>178</v>
      </c>
      <c r="I29" s="15"/>
      <c r="J29" s="15"/>
      <c r="K29" s="15"/>
      <c r="L29" s="15"/>
      <c r="M29" s="15" t="s">
        <v>24</v>
      </c>
      <c r="N29" s="15"/>
      <c r="O29" s="15"/>
      <c r="P29" s="15"/>
      <c r="Q29" s="15"/>
      <c r="R29" s="15"/>
      <c r="S29" s="15"/>
      <c r="T29" s="15"/>
      <c r="U29" s="15"/>
      <c r="V29" s="15"/>
      <c r="W29" s="15"/>
      <c r="X29" s="15"/>
      <c r="Y29" s="15"/>
      <c r="Z29" s="15"/>
      <c r="AA29" s="16"/>
      <c r="AB29" s="179">
        <f ca="1">SUMIF(P23:T28,H29,AB23:AE28)</f>
        <v>0</v>
      </c>
      <c r="AC29" s="180"/>
      <c r="AD29" s="180"/>
      <c r="AE29" s="181"/>
      <c r="AF29" s="13" t="s">
        <v>17</v>
      </c>
    </row>
    <row r="30" spans="1:32" ht="15.75" customHeight="1">
      <c r="A30" s="14"/>
      <c r="B30" s="15"/>
      <c r="C30" s="15"/>
      <c r="D30" s="15" t="s">
        <v>26</v>
      </c>
      <c r="E30" s="15"/>
      <c r="F30" s="15"/>
      <c r="G30" s="15" t="s">
        <v>23</v>
      </c>
      <c r="H30" s="15" t="s">
        <v>190</v>
      </c>
      <c r="I30" s="15"/>
      <c r="J30" s="15"/>
      <c r="K30" s="15"/>
      <c r="L30" s="15"/>
      <c r="M30" s="15" t="s">
        <v>24</v>
      </c>
      <c r="N30" s="15"/>
      <c r="O30" s="15"/>
      <c r="P30" s="15"/>
      <c r="Q30" s="15"/>
      <c r="R30" s="15"/>
      <c r="S30" s="15"/>
      <c r="T30" s="15"/>
      <c r="U30" s="15"/>
      <c r="V30" s="15"/>
      <c r="W30" s="15"/>
      <c r="X30" s="15"/>
      <c r="Y30" s="15"/>
      <c r="Z30" s="15"/>
      <c r="AA30" s="16"/>
      <c r="AB30" s="179">
        <f ca="1">SUMIF(P23:T28,H30,AB23:AE28)+SUMIF(P23:T28,"",AB23:AE28)</f>
        <v>0</v>
      </c>
      <c r="AC30" s="180"/>
      <c r="AD30" s="180"/>
      <c r="AE30" s="181"/>
      <c r="AF30" s="13" t="s">
        <v>17</v>
      </c>
    </row>
    <row r="31" spans="1:32" ht="15.75" customHeight="1">
      <c r="A31" s="221" t="s">
        <v>232</v>
      </c>
      <c r="B31" s="222"/>
      <c r="C31" s="223"/>
      <c r="D31" s="123">
        <v>1</v>
      </c>
      <c r="E31" s="182" t="s">
        <v>22</v>
      </c>
      <c r="F31" s="183"/>
      <c r="G31" s="470"/>
      <c r="H31" s="471"/>
      <c r="I31" s="472"/>
      <c r="J31" s="49" t="s">
        <v>4</v>
      </c>
      <c r="K31" s="124"/>
      <c r="L31" s="49" t="s">
        <v>21</v>
      </c>
      <c r="M31" s="473"/>
      <c r="N31" s="473"/>
      <c r="O31" s="473"/>
      <c r="P31" s="476"/>
      <c r="Q31" s="476"/>
      <c r="R31" s="476"/>
      <c r="S31" s="476"/>
      <c r="T31" s="476"/>
      <c r="U31" s="474"/>
      <c r="V31" s="475"/>
      <c r="W31" s="475"/>
      <c r="X31" s="475"/>
      <c r="Y31" s="475"/>
      <c r="Z31" s="475"/>
      <c r="AA31" s="13" t="s">
        <v>17</v>
      </c>
      <c r="AB31" s="179" t="str">
        <f t="shared" ref="AB31:AB34" si="1">IF(M31="支給",U31*1,IF(M31="返納",U31*-1,""))</f>
        <v/>
      </c>
      <c r="AC31" s="180"/>
      <c r="AD31" s="180"/>
      <c r="AE31" s="181"/>
      <c r="AF31" s="13" t="s">
        <v>17</v>
      </c>
    </row>
    <row r="32" spans="1:32" ht="15.75" customHeight="1">
      <c r="A32" s="224"/>
      <c r="B32" s="225"/>
      <c r="C32" s="226"/>
      <c r="D32" s="146"/>
      <c r="E32" s="182" t="s">
        <v>22</v>
      </c>
      <c r="F32" s="183"/>
      <c r="G32" s="470"/>
      <c r="H32" s="471"/>
      <c r="I32" s="472"/>
      <c r="J32" s="49" t="s">
        <v>4</v>
      </c>
      <c r="K32" s="124"/>
      <c r="L32" s="49" t="s">
        <v>21</v>
      </c>
      <c r="M32" s="473"/>
      <c r="N32" s="473"/>
      <c r="O32" s="473"/>
      <c r="P32" s="476"/>
      <c r="Q32" s="476"/>
      <c r="R32" s="476"/>
      <c r="S32" s="476"/>
      <c r="T32" s="476"/>
      <c r="U32" s="474"/>
      <c r="V32" s="475"/>
      <c r="W32" s="475"/>
      <c r="X32" s="475"/>
      <c r="Y32" s="475"/>
      <c r="Z32" s="475"/>
      <c r="AA32" s="13" t="s">
        <v>17</v>
      </c>
      <c r="AB32" s="179" t="str">
        <f t="shared" si="1"/>
        <v/>
      </c>
      <c r="AC32" s="180"/>
      <c r="AD32" s="180"/>
      <c r="AE32" s="181"/>
      <c r="AF32" s="13" t="s">
        <v>17</v>
      </c>
    </row>
    <row r="33" spans="1:32" ht="15.75" customHeight="1">
      <c r="A33" s="224"/>
      <c r="B33" s="225"/>
      <c r="C33" s="226"/>
      <c r="D33" s="146"/>
      <c r="E33" s="182" t="s">
        <v>22</v>
      </c>
      <c r="F33" s="183"/>
      <c r="G33" s="470"/>
      <c r="H33" s="471"/>
      <c r="I33" s="472"/>
      <c r="J33" s="49" t="s">
        <v>4</v>
      </c>
      <c r="K33" s="124"/>
      <c r="L33" s="49" t="s">
        <v>21</v>
      </c>
      <c r="M33" s="473"/>
      <c r="N33" s="473"/>
      <c r="O33" s="473"/>
      <c r="P33" s="476"/>
      <c r="Q33" s="476"/>
      <c r="R33" s="476"/>
      <c r="S33" s="476"/>
      <c r="T33" s="476"/>
      <c r="U33" s="474"/>
      <c r="V33" s="475"/>
      <c r="W33" s="475"/>
      <c r="X33" s="475"/>
      <c r="Y33" s="475"/>
      <c r="Z33" s="475"/>
      <c r="AA33" s="13" t="s">
        <v>17</v>
      </c>
      <c r="AB33" s="179" t="str">
        <f t="shared" si="1"/>
        <v/>
      </c>
      <c r="AC33" s="180"/>
      <c r="AD33" s="180"/>
      <c r="AE33" s="181"/>
      <c r="AF33" s="13" t="s">
        <v>17</v>
      </c>
    </row>
    <row r="34" spans="1:32" ht="15.75" customHeight="1">
      <c r="A34" s="227"/>
      <c r="B34" s="228"/>
      <c r="C34" s="229"/>
      <c r="D34" s="146"/>
      <c r="E34" s="182" t="s">
        <v>22</v>
      </c>
      <c r="F34" s="183"/>
      <c r="G34" s="470"/>
      <c r="H34" s="471"/>
      <c r="I34" s="472"/>
      <c r="J34" s="49" t="s">
        <v>4</v>
      </c>
      <c r="K34" s="124"/>
      <c r="L34" s="49" t="s">
        <v>21</v>
      </c>
      <c r="M34" s="473"/>
      <c r="N34" s="473"/>
      <c r="O34" s="473"/>
      <c r="P34" s="476"/>
      <c r="Q34" s="476"/>
      <c r="R34" s="476"/>
      <c r="S34" s="476"/>
      <c r="T34" s="476"/>
      <c r="U34" s="474"/>
      <c r="V34" s="475"/>
      <c r="W34" s="475"/>
      <c r="X34" s="475"/>
      <c r="Y34" s="475"/>
      <c r="Z34" s="475"/>
      <c r="AA34" s="13" t="s">
        <v>17</v>
      </c>
      <c r="AB34" s="179" t="str">
        <f t="shared" si="1"/>
        <v/>
      </c>
      <c r="AC34" s="180"/>
      <c r="AD34" s="180"/>
      <c r="AE34" s="181"/>
      <c r="AF34" s="13" t="s">
        <v>17</v>
      </c>
    </row>
    <row r="35" spans="1:32" ht="15.75" customHeight="1" thickBot="1">
      <c r="A35" s="14"/>
      <c r="B35" s="15"/>
      <c r="C35" s="15"/>
      <c r="D35" s="15" t="s">
        <v>27</v>
      </c>
      <c r="E35" s="15"/>
      <c r="F35" s="15"/>
      <c r="G35" s="15" t="s">
        <v>23</v>
      </c>
      <c r="H35" s="15" t="s">
        <v>190</v>
      </c>
      <c r="I35" s="15"/>
      <c r="J35" s="15"/>
      <c r="K35" s="15"/>
      <c r="L35" s="15"/>
      <c r="M35" s="15" t="s">
        <v>24</v>
      </c>
      <c r="N35" s="15"/>
      <c r="O35" s="15"/>
      <c r="P35" s="15"/>
      <c r="Q35" s="15"/>
      <c r="R35" s="15"/>
      <c r="S35" s="15"/>
      <c r="T35" s="15"/>
      <c r="U35" s="15"/>
      <c r="V35" s="15"/>
      <c r="W35" s="15"/>
      <c r="X35" s="15"/>
      <c r="Y35" s="15"/>
      <c r="Z35" s="15"/>
      <c r="AA35" s="16"/>
      <c r="AB35" s="208">
        <f>SUM(AB31:AE34)</f>
        <v>0</v>
      </c>
      <c r="AC35" s="209"/>
      <c r="AD35" s="209"/>
      <c r="AE35" s="210"/>
      <c r="AF35" s="17" t="s">
        <v>17</v>
      </c>
    </row>
    <row r="36" spans="1:32" ht="15.75" customHeight="1" thickTop="1">
      <c r="A36" s="18" t="s">
        <v>233</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20"/>
      <c r="AB36" s="211">
        <f ca="1">AB30+AB35</f>
        <v>0</v>
      </c>
      <c r="AC36" s="212"/>
      <c r="AD36" s="212"/>
      <c r="AE36" s="213"/>
      <c r="AF36" s="21" t="s">
        <v>17</v>
      </c>
    </row>
    <row r="37" spans="1:32" ht="15.75" customHeight="1">
      <c r="A37" s="65" t="s">
        <v>234</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7"/>
      <c r="AB37" s="214">
        <v>3000000</v>
      </c>
      <c r="AC37" s="215"/>
      <c r="AD37" s="215"/>
      <c r="AE37" s="216"/>
      <c r="AF37" s="17" t="s">
        <v>17</v>
      </c>
    </row>
    <row r="38" spans="1:32" ht="15.75" customHeight="1">
      <c r="A38" s="379" t="s">
        <v>235</v>
      </c>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1"/>
      <c r="AB38" s="217">
        <f ca="1">AB37-AB36</f>
        <v>3000000</v>
      </c>
      <c r="AC38" s="218"/>
      <c r="AD38" s="218"/>
      <c r="AE38" s="219"/>
      <c r="AF38" s="22" t="s">
        <v>17</v>
      </c>
    </row>
    <row r="39" spans="1:32">
      <c r="A39" s="28" t="s">
        <v>236</v>
      </c>
      <c r="B39" s="29"/>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32">
      <c r="A40" s="28" t="s">
        <v>237</v>
      </c>
      <c r="B40" s="29"/>
      <c r="C40" s="8"/>
      <c r="D40" s="8"/>
      <c r="E40" s="8"/>
      <c r="F40" s="8"/>
      <c r="G40" s="8"/>
      <c r="H40" s="8"/>
      <c r="I40" s="8"/>
      <c r="J40" s="8"/>
      <c r="K40" s="8"/>
      <c r="L40" s="8"/>
      <c r="M40" s="8"/>
      <c r="N40" s="8"/>
      <c r="O40" s="8"/>
      <c r="P40" s="8"/>
      <c r="Q40" s="8"/>
      <c r="R40" s="8"/>
      <c r="S40" s="8"/>
      <c r="T40" s="8"/>
      <c r="U40" s="8"/>
      <c r="V40" s="8"/>
      <c r="W40" s="8"/>
      <c r="X40" s="8"/>
      <c r="Y40" s="8"/>
      <c r="Z40" s="8"/>
      <c r="AA40" s="8"/>
      <c r="AB40" s="8"/>
      <c r="AC40" s="8"/>
    </row>
    <row r="41" spans="1:32" s="89" customFormat="1" ht="23.25" customHeight="1">
      <c r="A41" s="34" t="s">
        <v>238</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c r="A42" s="163" t="s">
        <v>28</v>
      </c>
      <c r="B42" s="164"/>
      <c r="C42" s="165"/>
      <c r="D42" s="163" t="s">
        <v>29</v>
      </c>
      <c r="E42" s="164"/>
      <c r="F42" s="165"/>
      <c r="G42" s="163" t="s">
        <v>30</v>
      </c>
      <c r="H42" s="164"/>
      <c r="I42" s="164"/>
      <c r="J42" s="164"/>
      <c r="K42" s="164"/>
      <c r="L42" s="165"/>
      <c r="M42" s="166" t="s">
        <v>31</v>
      </c>
      <c r="N42" s="167"/>
      <c r="O42" s="168"/>
      <c r="P42" s="166" t="s">
        <v>62</v>
      </c>
      <c r="Q42" s="167"/>
      <c r="R42" s="167"/>
      <c r="S42" s="167"/>
      <c r="T42" s="168"/>
      <c r="U42" s="163" t="s">
        <v>32</v>
      </c>
      <c r="V42" s="164"/>
      <c r="W42" s="164"/>
      <c r="X42" s="164"/>
      <c r="Y42" s="164"/>
      <c r="Z42" s="164"/>
      <c r="AA42" s="5"/>
      <c r="AB42" s="5"/>
      <c r="AC42" s="5"/>
      <c r="AD42" s="5"/>
      <c r="AE42" s="5"/>
      <c r="AF42" s="6"/>
    </row>
    <row r="43" spans="1:32" ht="15.75" customHeight="1">
      <c r="A43" s="387" t="s">
        <v>239</v>
      </c>
      <c r="B43" s="388"/>
      <c r="C43" s="389"/>
      <c r="D43" s="123">
        <v>1</v>
      </c>
      <c r="E43" s="182" t="s">
        <v>22</v>
      </c>
      <c r="F43" s="183"/>
      <c r="G43" s="470"/>
      <c r="H43" s="471"/>
      <c r="I43" s="472"/>
      <c r="J43" s="49" t="s">
        <v>4</v>
      </c>
      <c r="K43" s="124"/>
      <c r="L43" s="49" t="s">
        <v>21</v>
      </c>
      <c r="M43" s="473"/>
      <c r="N43" s="473"/>
      <c r="O43" s="473"/>
      <c r="P43" s="466"/>
      <c r="Q43" s="468"/>
      <c r="R43" s="468"/>
      <c r="S43" s="468"/>
      <c r="T43" s="467"/>
      <c r="U43" s="474"/>
      <c r="V43" s="475"/>
      <c r="W43" s="475"/>
      <c r="X43" s="475"/>
      <c r="Y43" s="475"/>
      <c r="Z43" s="475"/>
      <c r="AA43" s="13" t="s">
        <v>17</v>
      </c>
      <c r="AB43" s="179" t="str">
        <f t="shared" ref="AB43:AB46" si="2">IF(M43="支給",U43*1,IF(M43="返納",U43*-1,""))</f>
        <v/>
      </c>
      <c r="AC43" s="180"/>
      <c r="AD43" s="180"/>
      <c r="AE43" s="181"/>
      <c r="AF43" s="13" t="s">
        <v>17</v>
      </c>
    </row>
    <row r="44" spans="1:32" ht="15.75" customHeight="1">
      <c r="A44" s="390"/>
      <c r="B44" s="391"/>
      <c r="C44" s="392"/>
      <c r="D44" s="146"/>
      <c r="E44" s="182" t="s">
        <v>22</v>
      </c>
      <c r="F44" s="183"/>
      <c r="G44" s="470"/>
      <c r="H44" s="471"/>
      <c r="I44" s="472"/>
      <c r="J44" s="49" t="s">
        <v>4</v>
      </c>
      <c r="K44" s="124"/>
      <c r="L44" s="49" t="s">
        <v>21</v>
      </c>
      <c r="M44" s="473"/>
      <c r="N44" s="473"/>
      <c r="O44" s="473"/>
      <c r="P44" s="466"/>
      <c r="Q44" s="468"/>
      <c r="R44" s="468"/>
      <c r="S44" s="468"/>
      <c r="T44" s="467"/>
      <c r="U44" s="474"/>
      <c r="V44" s="475"/>
      <c r="W44" s="475"/>
      <c r="X44" s="475"/>
      <c r="Y44" s="475"/>
      <c r="Z44" s="475"/>
      <c r="AA44" s="13" t="s">
        <v>17</v>
      </c>
      <c r="AB44" s="179" t="str">
        <f t="shared" si="2"/>
        <v/>
      </c>
      <c r="AC44" s="180"/>
      <c r="AD44" s="180"/>
      <c r="AE44" s="181"/>
      <c r="AF44" s="13" t="s">
        <v>17</v>
      </c>
    </row>
    <row r="45" spans="1:32" ht="15.75" customHeight="1">
      <c r="A45" s="390"/>
      <c r="B45" s="391"/>
      <c r="C45" s="392"/>
      <c r="D45" s="146"/>
      <c r="E45" s="182" t="s">
        <v>22</v>
      </c>
      <c r="F45" s="183"/>
      <c r="G45" s="470"/>
      <c r="H45" s="471"/>
      <c r="I45" s="472"/>
      <c r="J45" s="49" t="s">
        <v>4</v>
      </c>
      <c r="K45" s="124"/>
      <c r="L45" s="49" t="s">
        <v>21</v>
      </c>
      <c r="M45" s="473"/>
      <c r="N45" s="473"/>
      <c r="O45" s="473"/>
      <c r="P45" s="466"/>
      <c r="Q45" s="468"/>
      <c r="R45" s="468"/>
      <c r="S45" s="468"/>
      <c r="T45" s="467"/>
      <c r="U45" s="474"/>
      <c r="V45" s="475"/>
      <c r="W45" s="475"/>
      <c r="X45" s="475"/>
      <c r="Y45" s="475"/>
      <c r="Z45" s="475"/>
      <c r="AA45" s="13" t="s">
        <v>17</v>
      </c>
      <c r="AB45" s="179" t="str">
        <f t="shared" si="2"/>
        <v/>
      </c>
      <c r="AC45" s="180"/>
      <c r="AD45" s="180"/>
      <c r="AE45" s="181"/>
      <c r="AF45" s="13" t="s">
        <v>17</v>
      </c>
    </row>
    <row r="46" spans="1:32" ht="15.75" customHeight="1">
      <c r="A46" s="393"/>
      <c r="B46" s="394"/>
      <c r="C46" s="395"/>
      <c r="D46" s="146"/>
      <c r="E46" s="182" t="s">
        <v>22</v>
      </c>
      <c r="F46" s="183"/>
      <c r="G46" s="470"/>
      <c r="H46" s="471"/>
      <c r="I46" s="472"/>
      <c r="J46" s="49" t="s">
        <v>4</v>
      </c>
      <c r="K46" s="124"/>
      <c r="L46" s="49" t="s">
        <v>21</v>
      </c>
      <c r="M46" s="473"/>
      <c r="N46" s="473"/>
      <c r="O46" s="473"/>
      <c r="P46" s="466"/>
      <c r="Q46" s="468"/>
      <c r="R46" s="468"/>
      <c r="S46" s="468"/>
      <c r="T46" s="467"/>
      <c r="U46" s="474"/>
      <c r="V46" s="475"/>
      <c r="W46" s="475"/>
      <c r="X46" s="475"/>
      <c r="Y46" s="475"/>
      <c r="Z46" s="475"/>
      <c r="AA46" s="13" t="s">
        <v>17</v>
      </c>
      <c r="AB46" s="179" t="str">
        <f t="shared" si="2"/>
        <v/>
      </c>
      <c r="AC46" s="180"/>
      <c r="AD46" s="180"/>
      <c r="AE46" s="181"/>
      <c r="AF46" s="13" t="s">
        <v>17</v>
      </c>
    </row>
    <row r="47" spans="1:32" ht="15.75" customHeight="1">
      <c r="A47" s="14"/>
      <c r="B47" s="15"/>
      <c r="C47" s="15"/>
      <c r="D47" s="15" t="s">
        <v>41</v>
      </c>
      <c r="E47" s="15"/>
      <c r="F47" s="15"/>
      <c r="G47" s="15" t="s">
        <v>23</v>
      </c>
      <c r="H47" s="15" t="s">
        <v>240</v>
      </c>
      <c r="I47" s="15"/>
      <c r="J47" s="15"/>
      <c r="K47" s="15"/>
      <c r="L47" s="15"/>
      <c r="M47" s="15" t="s">
        <v>24</v>
      </c>
      <c r="N47" s="15"/>
      <c r="O47" s="15"/>
      <c r="P47" s="15"/>
      <c r="Q47" s="15"/>
      <c r="R47" s="15"/>
      <c r="S47" s="15"/>
      <c r="T47" s="15"/>
      <c r="U47" s="15"/>
      <c r="V47" s="15"/>
      <c r="W47" s="15"/>
      <c r="X47" s="15"/>
      <c r="Y47" s="15"/>
      <c r="Z47" s="15"/>
      <c r="AA47" s="16"/>
      <c r="AB47" s="179">
        <f ca="1">SUMIF(P43:T46,H47,AB43:AE47)+SUMIF(P43:T46,"",AB43:AE46)</f>
        <v>0</v>
      </c>
      <c r="AC47" s="180"/>
      <c r="AD47" s="180"/>
      <c r="AE47" s="181"/>
      <c r="AF47" s="17" t="s">
        <v>17</v>
      </c>
    </row>
    <row r="48" spans="1:32">
      <c r="A48" s="7"/>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33" s="89" customFormat="1" ht="23.25" customHeight="1">
      <c r="A49" s="34" t="s">
        <v>241</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row>
    <row r="50" spans="1:33" s="89" customFormat="1" ht="18.75" customHeight="1">
      <c r="A50" s="50" t="s">
        <v>242</v>
      </c>
      <c r="B50" s="51"/>
      <c r="C50" s="51"/>
      <c r="D50" s="51"/>
      <c r="E50" s="51"/>
      <c r="F50" s="51"/>
      <c r="G50" s="51"/>
      <c r="H50" s="51"/>
      <c r="I50" s="51"/>
      <c r="J50" s="51"/>
      <c r="K50" s="51"/>
      <c r="L50" s="51"/>
      <c r="M50" s="51"/>
      <c r="N50" s="51"/>
      <c r="O50" s="51"/>
      <c r="P50" s="469"/>
      <c r="Q50" s="469"/>
      <c r="R50" s="469"/>
      <c r="S50" s="63" t="s">
        <v>171</v>
      </c>
      <c r="T50" s="51"/>
      <c r="U50" s="51"/>
      <c r="V50" s="51"/>
      <c r="W50" s="51"/>
      <c r="X50" s="51"/>
      <c r="Y50" s="51"/>
      <c r="Z50" s="51"/>
      <c r="AA50" s="51"/>
      <c r="AB50" s="51"/>
      <c r="AC50" s="51"/>
      <c r="AD50" s="51"/>
      <c r="AE50" s="51"/>
      <c r="AF50" s="129"/>
    </row>
    <row r="51" spans="1:33" ht="14.25" customHeight="1">
      <c r="A51" s="47" t="s">
        <v>243</v>
      </c>
      <c r="B51" s="5"/>
      <c r="C51" s="5"/>
      <c r="D51" s="5"/>
      <c r="E51" s="5"/>
      <c r="F51" s="5"/>
      <c r="G51" s="5"/>
      <c r="H51" s="5"/>
      <c r="I51" s="5"/>
      <c r="J51" s="5"/>
      <c r="K51" s="5"/>
      <c r="L51" s="5"/>
      <c r="M51" s="5"/>
      <c r="N51" s="5"/>
      <c r="O51" s="5"/>
      <c r="P51" s="5"/>
      <c r="Q51" s="5"/>
      <c r="R51" s="6"/>
      <c r="S51" s="404" t="s">
        <v>244</v>
      </c>
      <c r="T51" s="405"/>
      <c r="U51" s="405"/>
      <c r="V51" s="405"/>
      <c r="W51" s="405"/>
      <c r="X51" s="405"/>
      <c r="Y51" s="405"/>
      <c r="Z51" s="405"/>
      <c r="AA51" s="405"/>
      <c r="AB51" s="405"/>
      <c r="AC51" s="405"/>
      <c r="AD51" s="405"/>
      <c r="AE51" s="405"/>
      <c r="AF51" s="405"/>
    </row>
    <row r="52" spans="1:33" ht="41.65" customHeight="1">
      <c r="A52" s="445"/>
      <c r="B52" s="446"/>
      <c r="C52" s="446"/>
      <c r="D52" s="52" t="s">
        <v>4</v>
      </c>
      <c r="E52" s="23"/>
      <c r="F52" s="52" t="s">
        <v>21</v>
      </c>
      <c r="G52" s="26" t="s">
        <v>34</v>
      </c>
      <c r="H52" s="446"/>
      <c r="I52" s="446"/>
      <c r="J52" s="446"/>
      <c r="K52" s="52" t="s">
        <v>4</v>
      </c>
      <c r="L52" s="23"/>
      <c r="M52" s="52" t="s">
        <v>21</v>
      </c>
      <c r="N52" s="26" t="s">
        <v>23</v>
      </c>
      <c r="O52" s="24" t="str">
        <f>IF(E52="","",IF(L52="","",IF(AG52&gt;12,12,IF(P50&lt;&gt;"はい",12,AG52))))</f>
        <v/>
      </c>
      <c r="P52" s="72" t="s">
        <v>36</v>
      </c>
      <c r="Q52" s="72" t="s">
        <v>37</v>
      </c>
      <c r="R52" s="72" t="s">
        <v>24</v>
      </c>
      <c r="S52" s="406"/>
      <c r="T52" s="407"/>
      <c r="U52" s="407"/>
      <c r="V52" s="407"/>
      <c r="W52" s="407"/>
      <c r="X52" s="407"/>
      <c r="Y52" s="407"/>
      <c r="Z52" s="407"/>
      <c r="AA52" s="407"/>
      <c r="AB52" s="407"/>
      <c r="AC52" s="407"/>
      <c r="AD52" s="407"/>
      <c r="AE52" s="407"/>
      <c r="AF52" s="407"/>
      <c r="AG52" s="97">
        <f>(H52-A52-1)*12+(12-E52+1)+L52</f>
        <v>1</v>
      </c>
    </row>
    <row r="53" spans="1:33" s="4" customFormat="1" ht="14.25" customHeight="1">
      <c r="A53" s="99" t="s">
        <v>39</v>
      </c>
      <c r="B53" s="100"/>
      <c r="C53" s="47" t="s">
        <v>180</v>
      </c>
      <c r="D53" s="26"/>
      <c r="E53" s="26"/>
      <c r="F53" s="26"/>
      <c r="G53" s="26"/>
      <c r="H53" s="26"/>
      <c r="I53" s="26"/>
      <c r="J53" s="26"/>
      <c r="K53" s="26"/>
      <c r="L53" s="26"/>
      <c r="M53" s="26"/>
      <c r="N53" s="26" t="s">
        <v>23</v>
      </c>
      <c r="O53" s="111"/>
      <c r="P53" s="26" t="s">
        <v>36</v>
      </c>
      <c r="Q53" s="26" t="s">
        <v>37</v>
      </c>
      <c r="R53" s="26" t="s">
        <v>24</v>
      </c>
      <c r="S53" s="238" t="s">
        <v>54</v>
      </c>
      <c r="T53" s="239"/>
      <c r="U53" s="239"/>
      <c r="V53" s="239"/>
      <c r="W53" s="239"/>
      <c r="X53" s="239"/>
      <c r="Y53" s="239"/>
      <c r="Z53" s="239"/>
      <c r="AA53" s="239"/>
      <c r="AB53" s="239"/>
      <c r="AC53" s="239"/>
      <c r="AD53" s="239"/>
      <c r="AE53" s="239"/>
      <c r="AF53" s="240"/>
    </row>
    <row r="54" spans="1:33" s="4" customFormat="1" ht="14.25" customHeight="1">
      <c r="A54" s="112"/>
      <c r="B54" s="95"/>
      <c r="C54" s="47" t="s">
        <v>245</v>
      </c>
      <c r="D54" s="26"/>
      <c r="E54" s="26"/>
      <c r="F54" s="26"/>
      <c r="G54" s="26"/>
      <c r="H54" s="26"/>
      <c r="I54" s="26"/>
      <c r="J54" s="26"/>
      <c r="K54" s="26"/>
      <c r="L54" s="26"/>
      <c r="M54" s="26"/>
      <c r="N54" s="26" t="s">
        <v>23</v>
      </c>
      <c r="O54" s="144" t="e">
        <f>O52-O53</f>
        <v>#VALUE!</v>
      </c>
      <c r="P54" s="26" t="s">
        <v>36</v>
      </c>
      <c r="Q54" s="26" t="s">
        <v>37</v>
      </c>
      <c r="R54" s="26" t="s">
        <v>24</v>
      </c>
      <c r="S54" s="241"/>
      <c r="T54" s="242"/>
      <c r="U54" s="242"/>
      <c r="V54" s="242"/>
      <c r="W54" s="242"/>
      <c r="X54" s="242"/>
      <c r="Y54" s="242"/>
      <c r="Z54" s="242"/>
      <c r="AA54" s="242"/>
      <c r="AB54" s="242"/>
      <c r="AC54" s="242"/>
      <c r="AD54" s="242"/>
      <c r="AE54" s="242"/>
      <c r="AF54" s="243"/>
    </row>
    <row r="56" spans="1:33" s="4" customFormat="1" ht="26.65" customHeight="1">
      <c r="A56" s="166" t="s">
        <v>40</v>
      </c>
      <c r="B56" s="167"/>
      <c r="C56" s="167"/>
      <c r="D56" s="168"/>
      <c r="E56" s="466"/>
      <c r="F56" s="467"/>
      <c r="G56" s="244" t="e">
        <f>VLOOKUP($E$56,為替レート!$B$5:$E$37,2,FALSE)</f>
        <v>#N/A</v>
      </c>
      <c r="H56" s="245"/>
      <c r="I56" s="245"/>
      <c r="J56" s="245"/>
      <c r="K56" s="245"/>
      <c r="L56" s="166" t="s">
        <v>179</v>
      </c>
      <c r="M56" s="167"/>
      <c r="N56" s="167"/>
      <c r="O56" s="167"/>
      <c r="P56" s="167"/>
      <c r="Q56" s="167"/>
      <c r="R56" s="168"/>
      <c r="S56" s="246" t="e">
        <f>VLOOKUP($E$56,為替レート!$B$5:$E$37,4,FALSE)</f>
        <v>#N/A</v>
      </c>
      <c r="T56" s="247"/>
      <c r="U56" s="248"/>
      <c r="V56" s="166" t="s">
        <v>246</v>
      </c>
      <c r="W56" s="167"/>
      <c r="X56" s="167"/>
      <c r="Y56" s="167"/>
      <c r="Z56" s="167"/>
      <c r="AA56" s="167"/>
      <c r="AB56" s="168"/>
      <c r="AC56" s="466"/>
      <c r="AD56" s="468"/>
      <c r="AE56" s="467"/>
    </row>
    <row r="57" spans="1:33" ht="12" customHeight="1">
      <c r="A57" s="89"/>
      <c r="B57" s="115"/>
      <c r="C57" s="115"/>
      <c r="D57" s="115"/>
      <c r="E57" s="115"/>
      <c r="F57" s="115"/>
      <c r="G57" s="115"/>
      <c r="H57" s="115"/>
      <c r="I57" s="115"/>
      <c r="J57" s="115"/>
      <c r="K57" s="115"/>
      <c r="L57" s="115"/>
      <c r="M57" s="115"/>
      <c r="N57" s="115"/>
      <c r="O57" s="115"/>
      <c r="P57" s="115"/>
      <c r="Q57" s="115"/>
      <c r="R57" s="115"/>
      <c r="S57" s="115"/>
      <c r="T57" s="125"/>
      <c r="U57" s="125"/>
      <c r="V57" s="125"/>
      <c r="W57" s="125"/>
      <c r="X57" s="126"/>
      <c r="Y57" s="126"/>
      <c r="Z57" s="126"/>
      <c r="AA57" s="126"/>
      <c r="AB57" s="126"/>
      <c r="AC57" s="126"/>
    </row>
    <row r="58" spans="1:33" ht="24" customHeight="1">
      <c r="A58" s="89" t="s">
        <v>169</v>
      </c>
      <c r="B58" s="116"/>
      <c r="C58" s="116"/>
      <c r="D58" s="116"/>
      <c r="E58" s="250" t="s">
        <v>215</v>
      </c>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row>
    <row r="59" spans="1:33" s="54" customFormat="1" ht="24.75" customHeight="1">
      <c r="A59" s="401" t="s">
        <v>170</v>
      </c>
      <c r="B59" s="402"/>
      <c r="C59" s="402"/>
      <c r="D59" s="402"/>
      <c r="E59" s="402"/>
      <c r="F59" s="403"/>
      <c r="G59" s="253" t="s">
        <v>47</v>
      </c>
      <c r="H59" s="254"/>
      <c r="I59" s="255"/>
      <c r="J59" s="253" t="s">
        <v>48</v>
      </c>
      <c r="K59" s="254"/>
      <c r="L59" s="255"/>
      <c r="M59" s="417" t="s">
        <v>49</v>
      </c>
      <c r="N59" s="418"/>
      <c r="O59" s="419"/>
      <c r="P59" s="414" t="s">
        <v>50</v>
      </c>
      <c r="Q59" s="415"/>
      <c r="R59" s="416"/>
      <c r="S59" s="411" t="s">
        <v>51</v>
      </c>
      <c r="T59" s="412"/>
      <c r="U59" s="412"/>
      <c r="V59" s="412"/>
      <c r="W59" s="413"/>
      <c r="X59" s="249" t="s">
        <v>52</v>
      </c>
      <c r="Y59" s="249"/>
      <c r="Z59" s="249"/>
      <c r="AA59" s="249"/>
      <c r="AB59" s="249"/>
      <c r="AC59" s="249"/>
      <c r="AD59" s="249"/>
      <c r="AE59" s="249"/>
      <c r="AF59" s="249"/>
    </row>
    <row r="60" spans="1:33" s="54" customFormat="1" ht="20.100000000000001" customHeight="1">
      <c r="A60" s="143" t="s">
        <v>216</v>
      </c>
      <c r="B60" s="463"/>
      <c r="C60" s="464"/>
      <c r="D60" s="464"/>
      <c r="E60" s="464"/>
      <c r="F60" s="465"/>
      <c r="G60" s="461"/>
      <c r="H60" s="462"/>
      <c r="I60" s="422" t="s">
        <v>4</v>
      </c>
      <c r="J60" s="461"/>
      <c r="K60" s="462"/>
      <c r="L60" s="422" t="s">
        <v>5</v>
      </c>
      <c r="M60" s="461"/>
      <c r="N60" s="462"/>
      <c r="O60" s="422" t="s">
        <v>4</v>
      </c>
      <c r="P60" s="461"/>
      <c r="Q60" s="462"/>
      <c r="R60" s="256" t="s">
        <v>5</v>
      </c>
      <c r="S60" s="485"/>
      <c r="T60" s="485"/>
      <c r="U60" s="485"/>
      <c r="V60" s="485"/>
      <c r="W60" s="485"/>
      <c r="X60" s="460"/>
      <c r="Y60" s="460"/>
      <c r="Z60" s="460"/>
      <c r="AA60" s="460"/>
      <c r="AB60" s="460"/>
      <c r="AC60" s="460"/>
      <c r="AD60" s="460"/>
      <c r="AE60" s="460"/>
      <c r="AF60" s="460"/>
    </row>
    <row r="61" spans="1:33" s="54" customFormat="1" ht="20.100000000000001" customHeight="1">
      <c r="A61" s="143" t="s">
        <v>217</v>
      </c>
      <c r="B61" s="463"/>
      <c r="C61" s="464"/>
      <c r="D61" s="464"/>
      <c r="E61" s="464"/>
      <c r="F61" s="465"/>
      <c r="G61" s="461"/>
      <c r="H61" s="462"/>
      <c r="I61" s="422"/>
      <c r="J61" s="461"/>
      <c r="K61" s="462"/>
      <c r="L61" s="422"/>
      <c r="M61" s="461"/>
      <c r="N61" s="462"/>
      <c r="O61" s="422"/>
      <c r="P61" s="461"/>
      <c r="Q61" s="462"/>
      <c r="R61" s="256"/>
      <c r="S61" s="485"/>
      <c r="T61" s="485"/>
      <c r="U61" s="485"/>
      <c r="V61" s="485"/>
      <c r="W61" s="485"/>
      <c r="X61" s="460"/>
      <c r="Y61" s="460"/>
      <c r="Z61" s="460"/>
      <c r="AA61" s="460"/>
      <c r="AB61" s="460"/>
      <c r="AC61" s="460"/>
      <c r="AD61" s="460"/>
      <c r="AE61" s="460"/>
      <c r="AF61" s="460"/>
    </row>
    <row r="62" spans="1:33" s="54" customFormat="1" ht="20.100000000000001" customHeight="1">
      <c r="A62" s="143" t="s">
        <v>218</v>
      </c>
      <c r="B62" s="463"/>
      <c r="C62" s="464"/>
      <c r="D62" s="464"/>
      <c r="E62" s="464"/>
      <c r="F62" s="465"/>
      <c r="G62" s="461"/>
      <c r="H62" s="462"/>
      <c r="I62" s="422"/>
      <c r="J62" s="461"/>
      <c r="K62" s="462"/>
      <c r="L62" s="422"/>
      <c r="M62" s="461"/>
      <c r="N62" s="462"/>
      <c r="O62" s="422"/>
      <c r="P62" s="461"/>
      <c r="Q62" s="462"/>
      <c r="R62" s="256"/>
      <c r="S62" s="485"/>
      <c r="T62" s="485"/>
      <c r="U62" s="485"/>
      <c r="V62" s="485"/>
      <c r="W62" s="485"/>
      <c r="X62" s="460"/>
      <c r="Y62" s="460"/>
      <c r="Z62" s="460"/>
      <c r="AA62" s="460"/>
      <c r="AB62" s="460"/>
      <c r="AC62" s="460"/>
      <c r="AD62" s="460"/>
      <c r="AE62" s="460"/>
      <c r="AF62" s="460"/>
    </row>
    <row r="63" spans="1:33">
      <c r="E63" s="25"/>
      <c r="F63" s="25"/>
      <c r="N63" s="25"/>
      <c r="O63" s="25"/>
      <c r="P63" s="25"/>
      <c r="X63" s="25"/>
      <c r="Y63" s="25"/>
      <c r="Z63" s="25"/>
    </row>
    <row r="64" spans="1:33">
      <c r="E64" s="25"/>
      <c r="F64" s="25"/>
      <c r="N64" s="25"/>
      <c r="O64" s="25"/>
      <c r="P64" s="25"/>
      <c r="X64" s="25"/>
      <c r="Y64" s="25"/>
      <c r="Z64" s="25"/>
    </row>
    <row r="65" spans="1:32">
      <c r="A65" s="89" t="s">
        <v>58</v>
      </c>
    </row>
    <row r="66" spans="1:32" ht="14.25" customHeight="1">
      <c r="A66" s="230" t="s">
        <v>43</v>
      </c>
      <c r="B66" s="231"/>
      <c r="C66" s="231"/>
      <c r="D66" s="231"/>
      <c r="E66" s="231"/>
      <c r="F66" s="232"/>
      <c r="G66" s="182" t="s">
        <v>44</v>
      </c>
      <c r="H66" s="202"/>
      <c r="I66" s="202"/>
      <c r="J66" s="202"/>
      <c r="K66" s="202"/>
      <c r="L66" s="202"/>
      <c r="M66" s="202"/>
      <c r="N66" s="202"/>
      <c r="O66" s="202"/>
      <c r="P66" s="202"/>
      <c r="Q66" s="202"/>
      <c r="R66" s="202"/>
      <c r="S66" s="183"/>
      <c r="T66" s="233" t="s">
        <v>168</v>
      </c>
      <c r="U66" s="234"/>
      <c r="V66" s="234"/>
      <c r="W66" s="235"/>
      <c r="X66" s="230" t="s">
        <v>53</v>
      </c>
      <c r="Y66" s="231"/>
      <c r="Z66" s="231"/>
      <c r="AA66" s="232"/>
      <c r="AB66" s="236" t="s">
        <v>45</v>
      </c>
      <c r="AC66" s="237"/>
      <c r="AD66" s="237"/>
      <c r="AE66" s="237"/>
      <c r="AF66" s="237"/>
    </row>
    <row r="67" spans="1:32" ht="14.25" customHeight="1">
      <c r="A67" s="447"/>
      <c r="B67" s="448"/>
      <c r="C67" s="448"/>
      <c r="D67" s="448"/>
      <c r="E67" s="448"/>
      <c r="F67" s="449"/>
      <c r="G67" s="445"/>
      <c r="H67" s="446"/>
      <c r="I67" s="446"/>
      <c r="J67" s="52" t="s">
        <v>4</v>
      </c>
      <c r="K67" s="27"/>
      <c r="L67" s="52" t="s">
        <v>21</v>
      </c>
      <c r="M67" s="52" t="s">
        <v>34</v>
      </c>
      <c r="N67" s="445"/>
      <c r="O67" s="446"/>
      <c r="P67" s="446"/>
      <c r="Q67" s="52" t="s">
        <v>4</v>
      </c>
      <c r="R67" s="27"/>
      <c r="S67" s="53" t="s">
        <v>21</v>
      </c>
      <c r="T67" s="450"/>
      <c r="U67" s="451"/>
      <c r="V67" s="451"/>
      <c r="W67" s="452"/>
      <c r="X67" s="453"/>
      <c r="Y67" s="454"/>
      <c r="Z67" s="454"/>
      <c r="AA67" s="459"/>
      <c r="AB67" s="456"/>
      <c r="AC67" s="457"/>
      <c r="AD67" s="457"/>
      <c r="AE67" s="457"/>
      <c r="AF67" s="458"/>
    </row>
    <row r="68" spans="1:32" ht="14.25" customHeight="1">
      <c r="A68" s="447"/>
      <c r="B68" s="448"/>
      <c r="C68" s="448"/>
      <c r="D68" s="448"/>
      <c r="E68" s="448"/>
      <c r="F68" s="449"/>
      <c r="G68" s="445"/>
      <c r="H68" s="446"/>
      <c r="I68" s="446"/>
      <c r="J68" s="52" t="s">
        <v>4</v>
      </c>
      <c r="K68" s="57"/>
      <c r="L68" s="52" t="s">
        <v>21</v>
      </c>
      <c r="M68" s="52" t="s">
        <v>34</v>
      </c>
      <c r="N68" s="445"/>
      <c r="O68" s="446"/>
      <c r="P68" s="446"/>
      <c r="Q68" s="52" t="s">
        <v>4</v>
      </c>
      <c r="R68" s="57"/>
      <c r="S68" s="53" t="s">
        <v>21</v>
      </c>
      <c r="T68" s="450"/>
      <c r="U68" s="451"/>
      <c r="V68" s="451"/>
      <c r="W68" s="452"/>
      <c r="X68" s="453"/>
      <c r="Y68" s="454"/>
      <c r="Z68" s="454"/>
      <c r="AA68" s="459"/>
      <c r="AB68" s="456"/>
      <c r="AC68" s="457"/>
      <c r="AD68" s="457"/>
      <c r="AE68" s="457"/>
      <c r="AF68" s="458"/>
    </row>
    <row r="69" spans="1:32" ht="14.25" customHeight="1">
      <c r="A69" s="447"/>
      <c r="B69" s="448"/>
      <c r="C69" s="448"/>
      <c r="D69" s="448"/>
      <c r="E69" s="448"/>
      <c r="F69" s="449"/>
      <c r="G69" s="445"/>
      <c r="H69" s="446"/>
      <c r="I69" s="446"/>
      <c r="J69" s="52" t="s">
        <v>4</v>
      </c>
      <c r="K69" s="57"/>
      <c r="L69" s="52" t="s">
        <v>21</v>
      </c>
      <c r="M69" s="52" t="s">
        <v>34</v>
      </c>
      <c r="N69" s="445"/>
      <c r="O69" s="446"/>
      <c r="P69" s="446"/>
      <c r="Q69" s="52" t="s">
        <v>4</v>
      </c>
      <c r="R69" s="57"/>
      <c r="S69" s="53" t="s">
        <v>21</v>
      </c>
      <c r="T69" s="450"/>
      <c r="U69" s="451"/>
      <c r="V69" s="451"/>
      <c r="W69" s="452"/>
      <c r="X69" s="453"/>
      <c r="Y69" s="454"/>
      <c r="Z69" s="454"/>
      <c r="AA69" s="459"/>
      <c r="AB69" s="456"/>
      <c r="AC69" s="457"/>
      <c r="AD69" s="457"/>
      <c r="AE69" s="457"/>
      <c r="AF69" s="458"/>
    </row>
    <row r="70" spans="1:32" ht="14.25" customHeight="1">
      <c r="A70" s="447"/>
      <c r="B70" s="448"/>
      <c r="C70" s="448"/>
      <c r="D70" s="448"/>
      <c r="E70" s="448"/>
      <c r="F70" s="449"/>
      <c r="G70" s="445"/>
      <c r="H70" s="446"/>
      <c r="I70" s="446"/>
      <c r="J70" s="52" t="s">
        <v>4</v>
      </c>
      <c r="K70" s="57"/>
      <c r="L70" s="52" t="s">
        <v>21</v>
      </c>
      <c r="M70" s="52" t="s">
        <v>34</v>
      </c>
      <c r="N70" s="445"/>
      <c r="O70" s="446"/>
      <c r="P70" s="446"/>
      <c r="Q70" s="52" t="s">
        <v>4</v>
      </c>
      <c r="R70" s="57"/>
      <c r="S70" s="53" t="s">
        <v>21</v>
      </c>
      <c r="T70" s="450"/>
      <c r="U70" s="451"/>
      <c r="V70" s="451"/>
      <c r="W70" s="452"/>
      <c r="X70" s="453"/>
      <c r="Y70" s="454"/>
      <c r="Z70" s="454"/>
      <c r="AA70" s="459"/>
      <c r="AB70" s="456"/>
      <c r="AC70" s="457"/>
      <c r="AD70" s="457"/>
      <c r="AE70" s="457"/>
      <c r="AF70" s="458"/>
    </row>
    <row r="71" spans="1:32" ht="14.25" customHeight="1">
      <c r="A71" s="447"/>
      <c r="B71" s="448"/>
      <c r="C71" s="448"/>
      <c r="D71" s="448"/>
      <c r="E71" s="448"/>
      <c r="F71" s="449"/>
      <c r="G71" s="445"/>
      <c r="H71" s="446"/>
      <c r="I71" s="446"/>
      <c r="J71" s="52" t="s">
        <v>4</v>
      </c>
      <c r="K71" s="57"/>
      <c r="L71" s="52" t="s">
        <v>21</v>
      </c>
      <c r="M71" s="52" t="s">
        <v>34</v>
      </c>
      <c r="N71" s="445"/>
      <c r="O71" s="446"/>
      <c r="P71" s="446"/>
      <c r="Q71" s="52" t="s">
        <v>4</v>
      </c>
      <c r="R71" s="57"/>
      <c r="S71" s="53" t="s">
        <v>21</v>
      </c>
      <c r="T71" s="450"/>
      <c r="U71" s="451"/>
      <c r="V71" s="451"/>
      <c r="W71" s="452"/>
      <c r="X71" s="453"/>
      <c r="Y71" s="454"/>
      <c r="Z71" s="454"/>
      <c r="AA71" s="455"/>
      <c r="AB71" s="456"/>
      <c r="AC71" s="457"/>
      <c r="AD71" s="457"/>
      <c r="AE71" s="457"/>
      <c r="AF71" s="458"/>
    </row>
    <row r="72" spans="1:32" ht="14.25" customHeight="1">
      <c r="A72" s="285" t="s">
        <v>186</v>
      </c>
      <c r="B72" s="286"/>
      <c r="C72" s="286"/>
      <c r="D72" s="286"/>
      <c r="E72" s="286"/>
      <c r="F72" s="286"/>
      <c r="G72" s="286"/>
      <c r="H72" s="286"/>
      <c r="I72" s="286"/>
      <c r="J72" s="286"/>
      <c r="K72" s="286"/>
      <c r="L72" s="286"/>
      <c r="M72" s="286"/>
      <c r="N72" s="286"/>
      <c r="O72" s="286"/>
      <c r="P72" s="286"/>
      <c r="Q72" s="286"/>
      <c r="R72" s="286"/>
      <c r="S72" s="287"/>
      <c r="T72" s="288">
        <f>SUM(T67:W71)</f>
        <v>0</v>
      </c>
      <c r="U72" s="288"/>
      <c r="V72" s="288"/>
      <c r="W72" s="288"/>
      <c r="X72" s="40"/>
      <c r="Y72" s="40"/>
      <c r="Z72" s="40"/>
      <c r="AA72" s="40"/>
      <c r="AB72" s="40"/>
      <c r="AC72" s="40"/>
      <c r="AD72" s="61"/>
      <c r="AE72" s="61"/>
      <c r="AF72" s="62"/>
    </row>
    <row r="73" spans="1:32" s="54" customFormat="1" ht="12.75"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row>
    <row r="74" spans="1:32" ht="14.25" customHeight="1">
      <c r="A74" s="90" t="s">
        <v>160</v>
      </c>
      <c r="B74" s="82"/>
      <c r="C74" s="82"/>
      <c r="D74" s="82"/>
      <c r="E74" s="83"/>
      <c r="F74" s="83"/>
      <c r="G74" s="82"/>
      <c r="H74" s="82"/>
      <c r="I74" s="84" t="s">
        <v>193</v>
      </c>
      <c r="J74" s="82"/>
      <c r="K74" s="82"/>
      <c r="L74" s="82"/>
      <c r="M74" s="82"/>
      <c r="N74" s="83"/>
      <c r="O74" s="83"/>
      <c r="P74" s="83"/>
      <c r="Q74" s="82"/>
      <c r="R74" s="82"/>
      <c r="S74" s="82"/>
      <c r="T74" s="82"/>
      <c r="U74" s="82"/>
      <c r="V74" s="82"/>
      <c r="W74" s="82"/>
      <c r="X74" s="83"/>
      <c r="Y74" s="83"/>
      <c r="Z74" s="83"/>
      <c r="AA74" s="82"/>
      <c r="AB74" s="82"/>
      <c r="AC74" s="82"/>
      <c r="AD74" s="82"/>
      <c r="AE74" s="82"/>
      <c r="AF74" s="82"/>
    </row>
    <row r="75" spans="1:32" s="4" customFormat="1" ht="14.25" customHeight="1" thickBot="1">
      <c r="A75" s="91" t="s">
        <v>42</v>
      </c>
      <c r="B75" s="92"/>
      <c r="C75" s="92"/>
      <c r="D75" s="445"/>
      <c r="E75" s="446"/>
      <c r="F75" s="446"/>
      <c r="G75" s="79" t="s">
        <v>4</v>
      </c>
      <c r="H75" s="80"/>
      <c r="I75" s="79" t="s">
        <v>21</v>
      </c>
      <c r="J75" s="80"/>
      <c r="K75" s="81" t="s">
        <v>6</v>
      </c>
      <c r="L75" s="92"/>
      <c r="M75" s="92"/>
      <c r="N75" s="74"/>
      <c r="O75" s="74"/>
      <c r="P75" s="74"/>
      <c r="Q75" s="92"/>
      <c r="R75" s="92"/>
      <c r="S75" s="92"/>
      <c r="T75" s="92"/>
      <c r="U75" s="92"/>
      <c r="V75" s="92"/>
      <c r="W75" s="92"/>
      <c r="X75" s="74"/>
      <c r="Y75" s="74"/>
      <c r="Z75" s="74"/>
      <c r="AA75" s="92"/>
      <c r="AB75" s="92"/>
      <c r="AC75" s="92"/>
      <c r="AD75" s="92"/>
      <c r="AE75" s="92"/>
      <c r="AF75" s="93"/>
    </row>
    <row r="76" spans="1:32" s="4" customFormat="1" ht="14.25" customHeight="1" thickBot="1">
      <c r="A76" s="91" t="s">
        <v>189</v>
      </c>
      <c r="B76" s="92"/>
      <c r="C76" s="92"/>
      <c r="D76" s="92"/>
      <c r="E76" s="92"/>
      <c r="F76" s="92"/>
      <c r="G76" s="92"/>
      <c r="H76" s="92"/>
      <c r="I76" s="92"/>
      <c r="J76" s="92"/>
      <c r="K76" s="246">
        <f>E56</f>
        <v>0</v>
      </c>
      <c r="L76" s="247"/>
      <c r="M76" s="438"/>
      <c r="N76" s="439"/>
      <c r="O76" s="439"/>
      <c r="P76" s="439"/>
      <c r="Q76" s="439"/>
      <c r="R76" s="439"/>
      <c r="S76" s="440"/>
      <c r="T76" s="94"/>
      <c r="U76" s="95"/>
      <c r="V76" s="95"/>
      <c r="W76" s="95"/>
      <c r="X76" s="77"/>
      <c r="Y76" s="77"/>
      <c r="Z76" s="77"/>
      <c r="AA76" s="95"/>
      <c r="AB76" s="95"/>
      <c r="AC76" s="95"/>
      <c r="AD76" s="95"/>
      <c r="AE76" s="95"/>
      <c r="AF76" s="96"/>
    </row>
    <row r="77" spans="1:32" s="4" customFormat="1" ht="12.6" customHeight="1">
      <c r="E77" s="97"/>
      <c r="F77" s="97"/>
      <c r="N77" s="97"/>
      <c r="O77" s="97"/>
      <c r="P77" s="97"/>
      <c r="X77" s="97"/>
      <c r="Y77" s="97"/>
      <c r="Z77" s="97"/>
    </row>
    <row r="78" spans="1:32" s="4" customFormat="1" ht="14.25" customHeight="1">
      <c r="A78" s="89" t="s">
        <v>161</v>
      </c>
      <c r="E78" s="97"/>
      <c r="F78" s="97"/>
      <c r="I78" s="98" t="s">
        <v>194</v>
      </c>
      <c r="N78" s="97"/>
      <c r="O78" s="97"/>
      <c r="P78" s="97"/>
      <c r="X78" s="97"/>
      <c r="Y78" s="97"/>
      <c r="Z78" s="97"/>
    </row>
    <row r="79" spans="1:32" s="4" customFormat="1" ht="14.25" customHeight="1" thickBot="1">
      <c r="A79" s="91" t="s">
        <v>42</v>
      </c>
      <c r="B79" s="92"/>
      <c r="C79" s="92"/>
      <c r="D79" s="445"/>
      <c r="E79" s="446"/>
      <c r="F79" s="446"/>
      <c r="G79" s="52" t="s">
        <v>4</v>
      </c>
      <c r="H79" s="78"/>
      <c r="I79" s="52" t="s">
        <v>21</v>
      </c>
      <c r="J79" s="78"/>
      <c r="K79" s="53" t="s">
        <v>6</v>
      </c>
      <c r="L79" s="99"/>
      <c r="M79" s="100"/>
      <c r="N79" s="76"/>
      <c r="O79" s="76"/>
      <c r="P79" s="76"/>
      <c r="Q79" s="100"/>
      <c r="R79" s="100"/>
      <c r="S79" s="100"/>
      <c r="T79" s="100"/>
      <c r="U79" s="100"/>
      <c r="V79" s="100"/>
      <c r="W79" s="100"/>
      <c r="X79" s="76"/>
      <c r="Y79" s="76"/>
      <c r="Z79" s="76"/>
      <c r="AA79" s="100"/>
      <c r="AB79" s="100"/>
      <c r="AC79" s="100"/>
      <c r="AD79" s="100"/>
      <c r="AE79" s="100"/>
      <c r="AF79" s="101"/>
    </row>
    <row r="80" spans="1:32" s="4" customFormat="1" ht="14.25" customHeight="1" thickBot="1">
      <c r="A80" s="91" t="s">
        <v>189</v>
      </c>
      <c r="B80" s="92"/>
      <c r="C80" s="92"/>
      <c r="D80" s="92"/>
      <c r="E80" s="92"/>
      <c r="F80" s="92"/>
      <c r="G80" s="92"/>
      <c r="H80" s="92"/>
      <c r="I80" s="92"/>
      <c r="J80" s="92"/>
      <c r="K80" s="276">
        <f>E56</f>
        <v>0</v>
      </c>
      <c r="L80" s="277"/>
      <c r="M80" s="438"/>
      <c r="N80" s="439"/>
      <c r="O80" s="439"/>
      <c r="P80" s="439"/>
      <c r="Q80" s="439"/>
      <c r="R80" s="439"/>
      <c r="S80" s="440"/>
      <c r="T80" s="279"/>
      <c r="U80" s="280"/>
      <c r="V80" s="280"/>
      <c r="W80" s="92"/>
      <c r="X80" s="74"/>
      <c r="Y80" s="74"/>
      <c r="Z80" s="74"/>
      <c r="AA80" s="92"/>
      <c r="AB80" s="92"/>
      <c r="AC80" s="92"/>
      <c r="AD80" s="92"/>
      <c r="AE80" s="92"/>
      <c r="AF80" s="93"/>
    </row>
    <row r="81" spans="1:33" s="4" customFormat="1" ht="14.25" customHeight="1" thickBot="1">
      <c r="A81" s="91" t="s">
        <v>162</v>
      </c>
      <c r="B81" s="92"/>
      <c r="C81" s="92"/>
      <c r="D81" s="92"/>
      <c r="E81" s="92"/>
      <c r="F81" s="92"/>
      <c r="G81" s="92"/>
      <c r="H81" s="92"/>
      <c r="I81" s="92"/>
      <c r="J81" s="92"/>
      <c r="K81" s="246">
        <f>E56</f>
        <v>0</v>
      </c>
      <c r="L81" s="247"/>
      <c r="M81" s="291" t="str">
        <f>IF(M76="","",IF(M80="","",M80-M76))</f>
        <v/>
      </c>
      <c r="N81" s="292"/>
      <c r="O81" s="292"/>
      <c r="P81" s="292"/>
      <c r="Q81" s="292"/>
      <c r="R81" s="292"/>
      <c r="S81" s="293"/>
      <c r="T81" s="294" t="str">
        <f>IF(M80="","",IF(AND(M76="",M80&lt;&gt;""),"確定",IF(M76&gt;M80,"減額",(IF(M76&lt;M80,"増額","確定")))))</f>
        <v/>
      </c>
      <c r="U81" s="295"/>
      <c r="V81" s="296"/>
      <c r="W81" s="102"/>
      <c r="X81" s="103"/>
      <c r="Y81" s="103"/>
      <c r="Z81" s="92"/>
      <c r="AA81" s="92"/>
      <c r="AB81" s="92"/>
      <c r="AC81" s="92"/>
      <c r="AD81" s="92"/>
      <c r="AE81" s="92"/>
      <c r="AF81" s="93"/>
    </row>
    <row r="82" spans="1:33" s="4" customFormat="1" ht="14.25" customHeight="1">
      <c r="A82" s="297" t="s">
        <v>187</v>
      </c>
      <c r="B82" s="298"/>
      <c r="C82" s="298"/>
      <c r="D82" s="298"/>
      <c r="E82" s="298"/>
      <c r="F82" s="298"/>
      <c r="G82" s="298"/>
      <c r="H82" s="298"/>
      <c r="I82" s="298"/>
      <c r="J82" s="298"/>
      <c r="K82" s="298"/>
      <c r="L82" s="298"/>
      <c r="M82" s="298"/>
      <c r="N82" s="298"/>
      <c r="O82" s="298"/>
      <c r="P82" s="298"/>
      <c r="Q82" s="298"/>
      <c r="R82" s="298"/>
      <c r="S82" s="298"/>
      <c r="T82" s="298"/>
      <c r="U82" s="298"/>
      <c r="V82" s="298"/>
      <c r="W82" s="299"/>
      <c r="X82" s="299"/>
      <c r="Y82" s="299"/>
      <c r="Z82" s="299"/>
      <c r="AA82" s="299"/>
      <c r="AB82" s="299"/>
      <c r="AC82" s="299"/>
      <c r="AD82" s="299"/>
      <c r="AE82" s="299"/>
      <c r="AF82" s="300"/>
    </row>
    <row r="83" spans="1:33" s="4" customFormat="1" ht="15" customHeight="1">
      <c r="A83" s="436"/>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2"/>
    </row>
    <row r="84" spans="1:33" s="4" customFormat="1" ht="15" customHeight="1">
      <c r="A84" s="437"/>
      <c r="B84" s="443"/>
      <c r="C84" s="443"/>
      <c r="D84" s="443"/>
      <c r="E84" s="443"/>
      <c r="F84" s="443"/>
      <c r="G84" s="443"/>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4"/>
    </row>
    <row r="85" spans="1:33" s="4" customFormat="1">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row>
    <row r="86" spans="1:33" s="4" customFormat="1" ht="14.25" customHeight="1">
      <c r="A86" s="90" t="s">
        <v>163</v>
      </c>
      <c r="B86" s="104"/>
      <c r="C86" s="104"/>
      <c r="D86" s="104"/>
      <c r="E86" s="105"/>
      <c r="F86" s="105"/>
      <c r="G86" s="104"/>
      <c r="H86" s="104"/>
      <c r="I86" s="104"/>
      <c r="J86" s="104"/>
      <c r="K86" s="104"/>
      <c r="L86" s="104"/>
      <c r="M86" s="104"/>
      <c r="N86" s="105"/>
      <c r="O86" s="105"/>
      <c r="P86" s="105"/>
      <c r="Q86" s="104"/>
      <c r="R86" s="104"/>
      <c r="S86" s="104"/>
      <c r="T86" s="104"/>
      <c r="U86" s="104"/>
      <c r="V86" s="104"/>
      <c r="W86" s="104"/>
      <c r="X86" s="105"/>
      <c r="Y86" s="105"/>
      <c r="Z86" s="105"/>
      <c r="AA86" s="104"/>
      <c r="AB86" s="104"/>
      <c r="AC86" s="104"/>
      <c r="AD86" s="104"/>
      <c r="AE86" s="104"/>
      <c r="AF86" s="104"/>
    </row>
    <row r="87" spans="1:33" s="4" customFormat="1" ht="14.25" customHeight="1">
      <c r="A87" s="91" t="s">
        <v>42</v>
      </c>
      <c r="B87" s="92"/>
      <c r="C87" s="92"/>
      <c r="D87" s="445"/>
      <c r="E87" s="446"/>
      <c r="F87" s="446"/>
      <c r="G87" s="85" t="s">
        <v>4</v>
      </c>
      <c r="H87" s="86"/>
      <c r="I87" s="85" t="s">
        <v>21</v>
      </c>
      <c r="J87" s="86"/>
      <c r="K87" s="87" t="s">
        <v>6</v>
      </c>
      <c r="L87" s="92"/>
      <c r="M87" s="92"/>
      <c r="N87" s="74"/>
      <c r="O87" s="74"/>
      <c r="P87" s="74"/>
      <c r="Q87" s="92"/>
      <c r="R87" s="92"/>
      <c r="S87" s="92"/>
      <c r="T87" s="92"/>
      <c r="U87" s="92"/>
      <c r="V87" s="92"/>
      <c r="W87" s="92"/>
      <c r="X87" s="74"/>
      <c r="Y87" s="74"/>
      <c r="Z87" s="74"/>
      <c r="AA87" s="92"/>
      <c r="AB87" s="92"/>
      <c r="AC87" s="92"/>
      <c r="AD87" s="92"/>
      <c r="AE87" s="92"/>
      <c r="AF87" s="93"/>
    </row>
    <row r="88" spans="1:33" s="4" customFormat="1" ht="14.25" customHeight="1" thickBot="1">
      <c r="A88" s="399" t="s">
        <v>165</v>
      </c>
      <c r="B88" s="399"/>
      <c r="C88" s="399"/>
      <c r="D88" s="399"/>
      <c r="E88" s="399"/>
      <c r="F88" s="399"/>
      <c r="G88" s="399"/>
      <c r="H88" s="399"/>
      <c r="I88" s="399"/>
      <c r="J88" s="59"/>
      <c r="K88" s="399" t="s">
        <v>166</v>
      </c>
      <c r="L88" s="399"/>
      <c r="M88" s="400"/>
      <c r="N88" s="400"/>
      <c r="O88" s="400" t="s">
        <v>195</v>
      </c>
      <c r="P88" s="400"/>
      <c r="Q88" s="400"/>
      <c r="R88" s="400"/>
      <c r="S88" s="400"/>
      <c r="T88" s="445"/>
      <c r="U88" s="446"/>
      <c r="V88" s="446"/>
      <c r="W88" s="49" t="s">
        <v>4</v>
      </c>
      <c r="X88" s="145"/>
      <c r="Y88" s="49" t="s">
        <v>21</v>
      </c>
      <c r="Z88" s="145"/>
      <c r="AA88" s="49" t="s">
        <v>6</v>
      </c>
      <c r="AB88" s="92"/>
      <c r="AC88" s="92"/>
      <c r="AD88" s="92"/>
      <c r="AE88" s="92"/>
      <c r="AF88" s="93"/>
    </row>
    <row r="89" spans="1:33" s="4" customFormat="1" ht="14.25" customHeight="1" thickBot="1">
      <c r="A89" s="91" t="s">
        <v>189</v>
      </c>
      <c r="B89" s="92"/>
      <c r="C89" s="92"/>
      <c r="D89" s="92"/>
      <c r="E89" s="92"/>
      <c r="F89" s="92"/>
      <c r="G89" s="92"/>
      <c r="H89" s="92"/>
      <c r="I89" s="92"/>
      <c r="J89" s="92"/>
      <c r="K89" s="289">
        <f>E56</f>
        <v>0</v>
      </c>
      <c r="L89" s="290"/>
      <c r="M89" s="438"/>
      <c r="N89" s="439"/>
      <c r="O89" s="439"/>
      <c r="P89" s="439"/>
      <c r="Q89" s="439"/>
      <c r="R89" s="439"/>
      <c r="S89" s="440"/>
      <c r="T89" s="279"/>
      <c r="U89" s="280"/>
      <c r="V89" s="280"/>
      <c r="W89" s="92"/>
      <c r="X89" s="74"/>
      <c r="Y89" s="74"/>
      <c r="Z89" s="103"/>
      <c r="AA89" s="92"/>
      <c r="AB89" s="92"/>
      <c r="AC89" s="92"/>
      <c r="AD89" s="92"/>
      <c r="AE89" s="92"/>
      <c r="AF89" s="93"/>
    </row>
    <row r="90" spans="1:33" s="4" customFormat="1" ht="14.25" customHeight="1" thickBot="1">
      <c r="A90" s="91" t="s">
        <v>164</v>
      </c>
      <c r="B90" s="92"/>
      <c r="C90" s="92"/>
      <c r="D90" s="92"/>
      <c r="E90" s="92"/>
      <c r="F90" s="92"/>
      <c r="G90" s="92"/>
      <c r="H90" s="92"/>
      <c r="I90" s="92"/>
      <c r="J90" s="92"/>
      <c r="K90" s="246">
        <f>E56</f>
        <v>0</v>
      </c>
      <c r="L90" s="247"/>
      <c r="M90" s="291" t="str">
        <f>IF(M89="","",M89-M80)</f>
        <v/>
      </c>
      <c r="N90" s="292"/>
      <c r="O90" s="292"/>
      <c r="P90" s="292"/>
      <c r="Q90" s="292"/>
      <c r="R90" s="292"/>
      <c r="S90" s="293"/>
      <c r="T90" s="294" t="str">
        <f>IF(M89="","",IF(M80&gt;M89,"減額",(IF(M80&lt;M89,"増額",""))))</f>
        <v/>
      </c>
      <c r="U90" s="295"/>
      <c r="V90" s="296"/>
      <c r="W90" s="102"/>
      <c r="X90" s="103"/>
      <c r="Y90" s="103"/>
      <c r="Z90" s="92"/>
      <c r="AA90" s="92"/>
      <c r="AB90" s="92"/>
      <c r="AC90" s="92"/>
      <c r="AD90" s="92"/>
      <c r="AE90" s="92"/>
      <c r="AF90" s="93"/>
    </row>
    <row r="91" spans="1:33" s="4" customFormat="1" ht="14.25" customHeight="1">
      <c r="A91" s="312" t="s">
        <v>188</v>
      </c>
      <c r="B91" s="313"/>
      <c r="C91" s="313"/>
      <c r="D91" s="313"/>
      <c r="E91" s="313"/>
      <c r="F91" s="313"/>
      <c r="G91" s="313"/>
      <c r="H91" s="313"/>
      <c r="I91" s="313"/>
      <c r="J91" s="313"/>
      <c r="K91" s="313"/>
      <c r="L91" s="313"/>
      <c r="M91" s="313"/>
      <c r="N91" s="313"/>
      <c r="O91" s="313"/>
      <c r="P91" s="313"/>
      <c r="Q91" s="313"/>
      <c r="R91" s="313"/>
      <c r="S91" s="313"/>
      <c r="T91" s="313"/>
      <c r="U91" s="313"/>
      <c r="V91" s="313"/>
      <c r="W91" s="313"/>
      <c r="X91" s="313"/>
      <c r="Y91" s="313"/>
      <c r="Z91" s="313"/>
      <c r="AA91" s="313"/>
      <c r="AB91" s="313"/>
      <c r="AC91" s="313"/>
      <c r="AD91" s="313"/>
      <c r="AE91" s="313"/>
      <c r="AF91" s="314"/>
    </row>
    <row r="92" spans="1:33" ht="15" customHeight="1">
      <c r="A92" s="436"/>
      <c r="B92" s="432"/>
      <c r="C92" s="432"/>
      <c r="D92" s="432"/>
      <c r="E92" s="432"/>
      <c r="F92" s="432"/>
      <c r="G92" s="432"/>
      <c r="H92" s="432"/>
      <c r="I92" s="432"/>
      <c r="J92" s="432"/>
      <c r="K92" s="432"/>
      <c r="L92" s="432"/>
      <c r="M92" s="432"/>
      <c r="N92" s="432"/>
      <c r="O92" s="432"/>
      <c r="P92" s="432"/>
      <c r="Q92" s="432"/>
      <c r="R92" s="432"/>
      <c r="S92" s="432"/>
      <c r="T92" s="432"/>
      <c r="U92" s="432"/>
      <c r="V92" s="432"/>
      <c r="W92" s="432"/>
      <c r="X92" s="432"/>
      <c r="Y92" s="432"/>
      <c r="Z92" s="432"/>
      <c r="AA92" s="432"/>
      <c r="AB92" s="432"/>
      <c r="AC92" s="432"/>
      <c r="AD92" s="432"/>
      <c r="AE92" s="432"/>
      <c r="AF92" s="433"/>
    </row>
    <row r="93" spans="1:33" ht="15" customHeight="1">
      <c r="A93" s="437"/>
      <c r="B93" s="434"/>
      <c r="C93" s="434"/>
      <c r="D93" s="434"/>
      <c r="E93" s="434"/>
      <c r="F93" s="434"/>
      <c r="G93" s="434"/>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5"/>
    </row>
    <row r="94" spans="1:33" s="36" customFormat="1" ht="15.75" customHeight="1">
      <c r="A94" s="35"/>
      <c r="M94" s="37"/>
      <c r="N94" s="37"/>
      <c r="O94" s="37"/>
      <c r="P94" s="37"/>
      <c r="Q94" s="37"/>
      <c r="R94" s="37"/>
      <c r="S94" s="37"/>
      <c r="U94" s="38"/>
      <c r="AA94" s="39"/>
      <c r="AB94" s="39"/>
      <c r="AC94" s="39"/>
      <c r="AD94" s="39"/>
      <c r="AE94" s="39"/>
      <c r="AF94" s="39"/>
    </row>
    <row r="95" spans="1:33" s="89" customFormat="1" ht="23.25" customHeight="1" thickBot="1">
      <c r="A95" s="117" t="s">
        <v>263</v>
      </c>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9"/>
    </row>
    <row r="96" spans="1:33" s="4" customFormat="1" ht="14.25" customHeight="1" thickBot="1">
      <c r="A96" s="324" t="s">
        <v>59</v>
      </c>
      <c r="B96" s="325"/>
      <c r="C96" s="325"/>
      <c r="D96" s="325"/>
      <c r="E96" s="325"/>
      <c r="F96" s="325"/>
      <c r="G96" s="325"/>
      <c r="H96" s="325"/>
      <c r="I96" s="325"/>
      <c r="J96" s="92" t="s">
        <v>55</v>
      </c>
      <c r="K96" s="246">
        <f>E56</f>
        <v>0</v>
      </c>
      <c r="L96" s="247"/>
      <c r="M96" s="321">
        <f>IF(M89&lt;&gt;"",M89,IF(M80&lt;&gt;"",M80,M76))</f>
        <v>0</v>
      </c>
      <c r="N96" s="322"/>
      <c r="O96" s="322"/>
      <c r="P96" s="322"/>
      <c r="Q96" s="322"/>
      <c r="R96" s="322"/>
      <c r="S96" s="323"/>
      <c r="T96" s="31" t="str">
        <f>IF(M89&lt;&gt;"","３－③授業料確定後の金額変更",IF(M80&lt;&gt;"","３－②授業料確定申請","３－①授業料概算申請"))</f>
        <v>３－①授業料概算申請</v>
      </c>
      <c r="U96" s="31"/>
      <c r="V96" s="106"/>
      <c r="W96" s="106"/>
      <c r="X96" s="106"/>
      <c r="Y96" s="106"/>
      <c r="Z96" s="31"/>
      <c r="AA96" s="31"/>
      <c r="AB96" s="31"/>
      <c r="AC96" s="31"/>
      <c r="AD96" s="31"/>
      <c r="AE96" s="31"/>
      <c r="AF96" s="120"/>
      <c r="AG96" s="137"/>
    </row>
    <row r="97" spans="1:33" s="4" customFormat="1" ht="14.25" customHeight="1">
      <c r="A97" s="236" t="s">
        <v>184</v>
      </c>
      <c r="B97" s="237"/>
      <c r="C97" s="237"/>
      <c r="D97" s="237"/>
      <c r="E97" s="237"/>
      <c r="F97" s="237"/>
      <c r="G97" s="237"/>
      <c r="H97" s="237"/>
      <c r="I97" s="237"/>
      <c r="J97" s="92" t="s">
        <v>56</v>
      </c>
      <c r="K97" s="246">
        <f>E56</f>
        <v>0</v>
      </c>
      <c r="L97" s="247"/>
      <c r="M97" s="301" t="e">
        <f>ROUND(M96/O52*O53,2)</f>
        <v>#VALUE!</v>
      </c>
      <c r="N97" s="302"/>
      <c r="O97" s="302"/>
      <c r="P97" s="302"/>
      <c r="Q97" s="302"/>
      <c r="R97" s="302"/>
      <c r="S97" s="303"/>
      <c r="T97" s="31" t="str">
        <f>"=Ａ/"&amp;O52&amp;"か月（総月数）*"&amp;O53&amp;"か月（2023年度月数）"</f>
        <v>=Ａ/か月（総月数）*か月（2023年度月数）</v>
      </c>
      <c r="U97" s="31"/>
      <c r="V97" s="106"/>
      <c r="W97" s="106"/>
      <c r="X97" s="106"/>
      <c r="Y97" s="106"/>
      <c r="Z97" s="31"/>
      <c r="AA97" s="31"/>
      <c r="AB97" s="31"/>
      <c r="AC97" s="31"/>
      <c r="AD97" s="31"/>
      <c r="AE97" s="31"/>
      <c r="AF97" s="120"/>
      <c r="AG97" s="137"/>
    </row>
    <row r="98" spans="1:33" s="4" customFormat="1" ht="14.25" customHeight="1">
      <c r="A98" s="236" t="s">
        <v>254</v>
      </c>
      <c r="B98" s="237"/>
      <c r="C98" s="237"/>
      <c r="D98" s="237"/>
      <c r="E98" s="237"/>
      <c r="F98" s="237"/>
      <c r="G98" s="237"/>
      <c r="H98" s="237"/>
      <c r="I98" s="237"/>
      <c r="J98" s="92" t="s">
        <v>57</v>
      </c>
      <c r="K98" s="246">
        <f>E56</f>
        <v>0</v>
      </c>
      <c r="L98" s="247"/>
      <c r="M98" s="301" t="e">
        <f>ROUND(M96/O52*O54,2)</f>
        <v>#VALUE!</v>
      </c>
      <c r="N98" s="302"/>
      <c r="O98" s="302"/>
      <c r="P98" s="302"/>
      <c r="Q98" s="302"/>
      <c r="R98" s="302"/>
      <c r="S98" s="303"/>
      <c r="T98" s="31" t="e">
        <f>"=Ａ/"&amp;O52&amp;"か月*"&amp;O54&amp;"か月（2024年度月数）※2024年度支給分"</f>
        <v>#VALUE!</v>
      </c>
      <c r="U98" s="106"/>
      <c r="V98" s="106"/>
      <c r="W98" s="106"/>
      <c r="X98" s="106"/>
      <c r="Y98" s="106"/>
      <c r="Z98" s="107"/>
      <c r="AA98" s="108"/>
      <c r="AB98" s="108"/>
      <c r="AC98" s="108"/>
      <c r="AD98" s="108"/>
      <c r="AE98" s="108"/>
      <c r="AF98" s="121"/>
      <c r="AG98" s="137"/>
    </row>
    <row r="99" spans="1:33" s="4" customFormat="1" ht="14.25" customHeight="1">
      <c r="A99" s="236" t="s">
        <v>255</v>
      </c>
      <c r="B99" s="237"/>
      <c r="C99" s="237"/>
      <c r="D99" s="237"/>
      <c r="E99" s="237"/>
      <c r="F99" s="237"/>
      <c r="G99" s="237"/>
      <c r="H99" s="237"/>
      <c r="I99" s="237"/>
      <c r="J99" s="237"/>
      <c r="K99" s="92"/>
      <c r="L99" s="92"/>
      <c r="M99" s="304" t="e">
        <f>ROUNDDOWN(M97*S56,0)</f>
        <v>#VALUE!</v>
      </c>
      <c r="N99" s="305"/>
      <c r="O99" s="305"/>
      <c r="P99" s="305"/>
      <c r="Q99" s="305"/>
      <c r="R99" s="305"/>
      <c r="S99" s="306"/>
      <c r="T99" s="109" t="s">
        <v>17</v>
      </c>
      <c r="U99" s="31" t="e">
        <f>"=B*"&amp;S56&amp;"円（2023年度円換算率）"</f>
        <v>#N/A</v>
      </c>
      <c r="V99" s="109"/>
      <c r="W99" s="109"/>
      <c r="X99" s="110"/>
      <c r="Y99" s="110"/>
      <c r="Z99" s="110"/>
      <c r="AA99" s="108"/>
      <c r="AB99" s="108"/>
      <c r="AC99" s="108"/>
      <c r="AD99" s="108"/>
      <c r="AE99" s="108"/>
      <c r="AF99" s="121"/>
    </row>
    <row r="100" spans="1:33" s="4" customFormat="1" ht="14.25" customHeight="1" thickBot="1">
      <c r="A100" s="326" t="s">
        <v>256</v>
      </c>
      <c r="B100" s="327"/>
      <c r="C100" s="327"/>
      <c r="D100" s="327"/>
      <c r="E100" s="327"/>
      <c r="F100" s="327"/>
      <c r="G100" s="327"/>
      <c r="H100" s="327"/>
      <c r="I100" s="327"/>
      <c r="J100" s="327"/>
      <c r="K100" s="92"/>
      <c r="L100" s="92"/>
      <c r="M100" s="331" t="e">
        <f>ROUNDDOWN(M98*AC56,0)</f>
        <v>#VALUE!</v>
      </c>
      <c r="N100" s="332"/>
      <c r="O100" s="332"/>
      <c r="P100" s="332"/>
      <c r="Q100" s="332"/>
      <c r="R100" s="332"/>
      <c r="S100" s="333"/>
      <c r="T100" s="109" t="s">
        <v>17</v>
      </c>
      <c r="U100" s="31" t="str">
        <f>"=C*"&amp;AC56&amp;"円（2024年度円換算率）※2024年度支給分"</f>
        <v>=C*円（2024年度円換算率）※2024年度支給分</v>
      </c>
      <c r="V100" s="109"/>
      <c r="W100" s="109"/>
      <c r="X100" s="110"/>
      <c r="Y100" s="110"/>
      <c r="Z100" s="110"/>
      <c r="AA100" s="138"/>
      <c r="AB100" s="138"/>
      <c r="AC100" s="138"/>
      <c r="AD100" s="138"/>
      <c r="AE100" s="138"/>
      <c r="AF100" s="139"/>
    </row>
    <row r="101" spans="1:33" s="4" customFormat="1" ht="27" customHeight="1" thickTop="1" thickBot="1">
      <c r="A101" s="328" t="s">
        <v>257</v>
      </c>
      <c r="B101" s="329"/>
      <c r="C101" s="329"/>
      <c r="D101" s="329"/>
      <c r="E101" s="329"/>
      <c r="F101" s="329"/>
      <c r="G101" s="329"/>
      <c r="H101" s="329"/>
      <c r="I101" s="329"/>
      <c r="J101" s="329"/>
      <c r="K101" s="329"/>
      <c r="L101" s="330"/>
      <c r="M101" s="307" t="e">
        <f ca="1">IF(AB30=0,IF(AB35=M99,M99,IF(M99-AB35&lt;=AB38,M99,AB37)),IF(AB35=M99,M99,IF(M99-AB35&lt;=AB38,M99,AB37-AB30)))</f>
        <v>#VALUE!</v>
      </c>
      <c r="N101" s="308"/>
      <c r="O101" s="308"/>
      <c r="P101" s="308"/>
      <c r="Q101" s="308"/>
      <c r="R101" s="308"/>
      <c r="S101" s="309"/>
      <c r="T101" s="114" t="s">
        <v>17</v>
      </c>
      <c r="U101" s="30"/>
      <c r="V101" s="30"/>
      <c r="W101" s="310" t="e">
        <f ca="1">IF(AB30+M99&lt;=3000000,"","年度支給上限額調整済")</f>
        <v>#VALUE!</v>
      </c>
      <c r="X101" s="310"/>
      <c r="Y101" s="310"/>
      <c r="Z101" s="310"/>
      <c r="AA101" s="310"/>
      <c r="AB101" s="310"/>
      <c r="AC101" s="310"/>
      <c r="AD101" s="310"/>
      <c r="AE101" s="310"/>
      <c r="AF101" s="311"/>
    </row>
    <row r="102" spans="1:33" s="36" customFormat="1" ht="14.25" customHeight="1" thickTop="1">
      <c r="A102" s="367" t="s">
        <v>258</v>
      </c>
      <c r="B102" s="368"/>
      <c r="C102" s="368"/>
      <c r="D102" s="368"/>
      <c r="E102" s="368"/>
      <c r="F102" s="368"/>
      <c r="G102" s="368"/>
      <c r="H102" s="368"/>
      <c r="I102" s="368"/>
      <c r="J102" s="368"/>
      <c r="K102" s="368"/>
      <c r="L102" s="369"/>
      <c r="M102" s="347" t="e">
        <f ca="1">AB30+M101</f>
        <v>#VALUE!</v>
      </c>
      <c r="N102" s="348"/>
      <c r="O102" s="348"/>
      <c r="P102" s="348"/>
      <c r="Q102" s="348"/>
      <c r="R102" s="348"/>
      <c r="S102" s="349"/>
      <c r="T102" s="32" t="s">
        <v>17</v>
      </c>
      <c r="U102" s="31"/>
      <c r="V102" s="32"/>
      <c r="W102" s="32"/>
      <c r="X102" s="32"/>
      <c r="Y102" s="32"/>
      <c r="Z102" s="32"/>
      <c r="AA102" s="33"/>
      <c r="AB102" s="33"/>
      <c r="AC102" s="33"/>
      <c r="AD102" s="33"/>
      <c r="AE102" s="33"/>
      <c r="AF102" s="122"/>
    </row>
    <row r="103" spans="1:33" s="36" customFormat="1" ht="19.899999999999999" customHeight="1">
      <c r="A103" s="350" t="s">
        <v>151</v>
      </c>
      <c r="B103" s="351"/>
      <c r="C103" s="432"/>
      <c r="D103" s="432"/>
      <c r="E103" s="432"/>
      <c r="F103" s="432"/>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3"/>
    </row>
    <row r="104" spans="1:33" s="36" customFormat="1" ht="19.5" customHeight="1">
      <c r="A104" s="352"/>
      <c r="B104" s="353"/>
      <c r="C104" s="434"/>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5"/>
    </row>
    <row r="105" spans="1:33" s="36" customFormat="1" ht="15.75" customHeight="1">
      <c r="A105" s="35"/>
      <c r="M105" s="37"/>
      <c r="N105" s="37"/>
      <c r="O105" s="37"/>
      <c r="P105" s="37"/>
      <c r="Q105" s="37"/>
      <c r="R105" s="37"/>
      <c r="S105" s="37"/>
      <c r="U105" s="38"/>
      <c r="AA105" s="39"/>
      <c r="AB105" s="39"/>
      <c r="AC105" s="39"/>
      <c r="AD105" s="39"/>
      <c r="AE105" s="39"/>
      <c r="AF105" s="39"/>
    </row>
    <row r="106" spans="1:33" s="89" customFormat="1" ht="23.25" customHeight="1">
      <c r="A106" s="34" t="s">
        <v>175</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row>
    <row r="107" spans="1:33" s="56" customFormat="1" ht="31.15" customHeight="1">
      <c r="A107" s="354" t="s">
        <v>192</v>
      </c>
      <c r="B107" s="354"/>
      <c r="C107" s="354"/>
      <c r="D107" s="354"/>
      <c r="E107" s="354"/>
      <c r="F107" s="355" t="s">
        <v>172</v>
      </c>
      <c r="G107" s="356"/>
      <c r="H107" s="356"/>
      <c r="I107" s="357"/>
      <c r="J107" s="358" t="s">
        <v>33</v>
      </c>
      <c r="K107" s="359"/>
      <c r="L107" s="360" t="s">
        <v>61</v>
      </c>
      <c r="M107" s="361"/>
      <c r="N107" s="361"/>
      <c r="O107" s="361"/>
      <c r="P107" s="362"/>
      <c r="Q107" s="355" t="s">
        <v>60</v>
      </c>
      <c r="R107" s="356"/>
      <c r="S107" s="356"/>
      <c r="T107" s="357"/>
      <c r="U107" s="363" t="s">
        <v>191</v>
      </c>
      <c r="V107" s="363"/>
      <c r="W107" s="363"/>
      <c r="X107" s="363"/>
      <c r="Y107" s="363"/>
      <c r="Z107" s="363"/>
      <c r="AA107" s="364" t="s">
        <v>214</v>
      </c>
      <c r="AB107" s="365"/>
      <c r="AC107" s="365"/>
      <c r="AD107" s="365"/>
      <c r="AE107" s="365"/>
      <c r="AF107" s="366"/>
    </row>
    <row r="108" spans="1:33" s="56" customFormat="1" ht="14.1" customHeight="1">
      <c r="A108" s="425"/>
      <c r="B108" s="425"/>
      <c r="C108" s="425"/>
      <c r="D108" s="425"/>
      <c r="E108" s="425"/>
      <c r="F108" s="426"/>
      <c r="G108" s="427"/>
      <c r="H108" s="427"/>
      <c r="I108" s="428"/>
      <c r="J108" s="338">
        <f>$E$56</f>
        <v>0</v>
      </c>
      <c r="K108" s="339"/>
      <c r="L108" s="429"/>
      <c r="M108" s="430"/>
      <c r="N108" s="430"/>
      <c r="O108" s="430"/>
      <c r="P108" s="431"/>
      <c r="Q108" s="343">
        <f>M96-L108</f>
        <v>0</v>
      </c>
      <c r="R108" s="344"/>
      <c r="S108" s="344"/>
      <c r="T108" s="345"/>
      <c r="U108" s="424"/>
      <c r="V108" s="424"/>
      <c r="W108" s="424"/>
      <c r="X108" s="424"/>
      <c r="Y108" s="424"/>
      <c r="Z108" s="424"/>
      <c r="AA108" s="424"/>
      <c r="AB108" s="424"/>
      <c r="AC108" s="424"/>
      <c r="AD108" s="424"/>
      <c r="AE108" s="424"/>
      <c r="AF108" s="424"/>
    </row>
    <row r="109" spans="1:33" s="56" customFormat="1" ht="14.1" customHeight="1">
      <c r="A109" s="425"/>
      <c r="B109" s="425"/>
      <c r="C109" s="425"/>
      <c r="D109" s="425"/>
      <c r="E109" s="425"/>
      <c r="F109" s="426"/>
      <c r="G109" s="427"/>
      <c r="H109" s="427"/>
      <c r="I109" s="428"/>
      <c r="J109" s="338">
        <f>$E$56</f>
        <v>0</v>
      </c>
      <c r="K109" s="339"/>
      <c r="L109" s="429"/>
      <c r="M109" s="430"/>
      <c r="N109" s="430"/>
      <c r="O109" s="430"/>
      <c r="P109" s="431"/>
      <c r="Q109" s="343">
        <f>IF(L109&gt;0,Q108-L109,0)</f>
        <v>0</v>
      </c>
      <c r="R109" s="344"/>
      <c r="S109" s="344"/>
      <c r="T109" s="345"/>
      <c r="U109" s="424"/>
      <c r="V109" s="424"/>
      <c r="W109" s="424"/>
      <c r="X109" s="424"/>
      <c r="Y109" s="424"/>
      <c r="Z109" s="424"/>
      <c r="AA109" s="424"/>
      <c r="AB109" s="424"/>
      <c r="AC109" s="424"/>
      <c r="AD109" s="424"/>
      <c r="AE109" s="424"/>
      <c r="AF109" s="424"/>
    </row>
    <row r="110" spans="1:33" s="56" customFormat="1" ht="14.1" customHeight="1">
      <c r="A110" s="425"/>
      <c r="B110" s="425"/>
      <c r="C110" s="425"/>
      <c r="D110" s="425"/>
      <c r="E110" s="425"/>
      <c r="F110" s="426"/>
      <c r="G110" s="427"/>
      <c r="H110" s="427"/>
      <c r="I110" s="428"/>
      <c r="J110" s="338">
        <f t="shared" ref="J110:J112" si="3">$E$56</f>
        <v>0</v>
      </c>
      <c r="K110" s="339"/>
      <c r="L110" s="429"/>
      <c r="M110" s="430"/>
      <c r="N110" s="430"/>
      <c r="O110" s="430"/>
      <c r="P110" s="431"/>
      <c r="Q110" s="343">
        <f>IF(L110&gt;0,Q109-L110,0)</f>
        <v>0</v>
      </c>
      <c r="R110" s="344"/>
      <c r="S110" s="344"/>
      <c r="T110" s="345"/>
      <c r="U110" s="424"/>
      <c r="V110" s="424"/>
      <c r="W110" s="424"/>
      <c r="X110" s="424"/>
      <c r="Y110" s="424"/>
      <c r="Z110" s="424"/>
      <c r="AA110" s="424"/>
      <c r="AB110" s="424"/>
      <c r="AC110" s="424"/>
      <c r="AD110" s="424"/>
      <c r="AE110" s="424"/>
      <c r="AF110" s="424"/>
    </row>
    <row r="111" spans="1:33" s="56" customFormat="1" ht="14.1" customHeight="1">
      <c r="A111" s="425"/>
      <c r="B111" s="425"/>
      <c r="C111" s="425"/>
      <c r="D111" s="425"/>
      <c r="E111" s="425"/>
      <c r="F111" s="426"/>
      <c r="G111" s="427"/>
      <c r="H111" s="427"/>
      <c r="I111" s="428"/>
      <c r="J111" s="338">
        <f t="shared" si="3"/>
        <v>0</v>
      </c>
      <c r="K111" s="339"/>
      <c r="L111" s="429"/>
      <c r="M111" s="430"/>
      <c r="N111" s="430"/>
      <c r="O111" s="430"/>
      <c r="P111" s="431"/>
      <c r="Q111" s="343">
        <f>IF(L111&gt;0,Q110-L111,0)</f>
        <v>0</v>
      </c>
      <c r="R111" s="344"/>
      <c r="S111" s="344"/>
      <c r="T111" s="345"/>
      <c r="U111" s="424"/>
      <c r="V111" s="424"/>
      <c r="W111" s="424"/>
      <c r="X111" s="424"/>
      <c r="Y111" s="424"/>
      <c r="Z111" s="424"/>
      <c r="AA111" s="424"/>
      <c r="AB111" s="424"/>
      <c r="AC111" s="424"/>
      <c r="AD111" s="424"/>
      <c r="AE111" s="424"/>
      <c r="AF111" s="424"/>
    </row>
    <row r="112" spans="1:33" s="56" customFormat="1" ht="14.1" customHeight="1">
      <c r="A112" s="425"/>
      <c r="B112" s="425"/>
      <c r="C112" s="425"/>
      <c r="D112" s="425"/>
      <c r="E112" s="425"/>
      <c r="F112" s="426"/>
      <c r="G112" s="427"/>
      <c r="H112" s="427"/>
      <c r="I112" s="428"/>
      <c r="J112" s="338">
        <f t="shared" si="3"/>
        <v>0</v>
      </c>
      <c r="K112" s="339"/>
      <c r="L112" s="429"/>
      <c r="M112" s="430"/>
      <c r="N112" s="430"/>
      <c r="O112" s="430"/>
      <c r="P112" s="431"/>
      <c r="Q112" s="343">
        <f>IF(L112&gt;0,Q111-L112,0)</f>
        <v>0</v>
      </c>
      <c r="R112" s="344"/>
      <c r="S112" s="344"/>
      <c r="T112" s="345"/>
      <c r="U112" s="424"/>
      <c r="V112" s="424"/>
      <c r="W112" s="424"/>
      <c r="X112" s="424"/>
      <c r="Y112" s="424"/>
      <c r="Z112" s="424"/>
      <c r="AA112" s="424"/>
      <c r="AB112" s="424"/>
      <c r="AC112" s="424"/>
      <c r="AD112" s="424"/>
      <c r="AE112" s="424"/>
      <c r="AF112" s="424"/>
    </row>
    <row r="113" spans="1:32" s="56" customFormat="1" ht="30" customHeight="1">
      <c r="A113" s="396" t="s">
        <v>259</v>
      </c>
      <c r="B113" s="397"/>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c r="Z113" s="397"/>
      <c r="AA113" s="397"/>
      <c r="AB113" s="397"/>
      <c r="AC113" s="397"/>
      <c r="AD113" s="397"/>
      <c r="AE113" s="397"/>
      <c r="AF113" s="398"/>
    </row>
    <row r="114" spans="1:32" s="56" customForma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row>
    <row r="115" spans="1:32" s="56" customForma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row>
  </sheetData>
  <sheetProtection password="AF49" sheet="1" formatCells="0" formatColumns="0" formatRows="0" insertColumns="0" insertRows="0" deleteColumns="0" deleteRows="0"/>
  <mergeCells count="293">
    <mergeCell ref="G61:H61"/>
    <mergeCell ref="P61:Q61"/>
    <mergeCell ref="S61:W61"/>
    <mergeCell ref="M62:N62"/>
    <mergeCell ref="U28:Z28"/>
    <mergeCell ref="A31:C34"/>
    <mergeCell ref="P62:Q62"/>
    <mergeCell ref="S62:W62"/>
    <mergeCell ref="S51:AF52"/>
    <mergeCell ref="E58:AF58"/>
    <mergeCell ref="A59:F59"/>
    <mergeCell ref="G59:I59"/>
    <mergeCell ref="J59:L59"/>
    <mergeCell ref="M59:O59"/>
    <mergeCell ref="P59:R59"/>
    <mergeCell ref="S59:W59"/>
    <mergeCell ref="B60:F60"/>
    <mergeCell ref="G60:H60"/>
    <mergeCell ref="I60:I62"/>
    <mergeCell ref="J60:K60"/>
    <mergeCell ref="L60:L62"/>
    <mergeCell ref="M60:N60"/>
    <mergeCell ref="O60:O62"/>
    <mergeCell ref="P60:Q60"/>
    <mergeCell ref="R60:R62"/>
    <mergeCell ref="S60:W60"/>
    <mergeCell ref="B61:F61"/>
    <mergeCell ref="A23:C28"/>
    <mergeCell ref="E23:F23"/>
    <mergeCell ref="G23:I23"/>
    <mergeCell ref="M23:O23"/>
    <mergeCell ref="P23:T23"/>
    <mergeCell ref="U23:Z23"/>
    <mergeCell ref="E25:F25"/>
    <mergeCell ref="G25:I25"/>
    <mergeCell ref="M25:O25"/>
    <mergeCell ref="P25:T25"/>
    <mergeCell ref="U25:Z25"/>
    <mergeCell ref="E28:F28"/>
    <mergeCell ref="G28:I28"/>
    <mergeCell ref="M28:O28"/>
    <mergeCell ref="P28:T28"/>
    <mergeCell ref="E31:F31"/>
    <mergeCell ref="G31:I31"/>
    <mergeCell ref="M31:O31"/>
    <mergeCell ref="P31:T31"/>
    <mergeCell ref="U31:Z31"/>
    <mergeCell ref="U46:Z46"/>
    <mergeCell ref="AA17:AB17"/>
    <mergeCell ref="AD17:AE17"/>
    <mergeCell ref="W6:AF6"/>
    <mergeCell ref="W7:AF7"/>
    <mergeCell ref="W8:AF8"/>
    <mergeCell ref="A10:AF10"/>
    <mergeCell ref="A14:AF14"/>
    <mergeCell ref="A22:C22"/>
    <mergeCell ref="D22:F22"/>
    <mergeCell ref="G22:L22"/>
    <mergeCell ref="M22:O22"/>
    <mergeCell ref="P22:T22"/>
    <mergeCell ref="U22:Z22"/>
    <mergeCell ref="A18:I18"/>
    <mergeCell ref="J18:AF18"/>
    <mergeCell ref="A19:I19"/>
    <mergeCell ref="J19:U19"/>
    <mergeCell ref="V19:X19"/>
    <mergeCell ref="Y19:AF19"/>
    <mergeCell ref="A17:I17"/>
    <mergeCell ref="J17:M17"/>
    <mergeCell ref="O17:P17"/>
    <mergeCell ref="V17:Y17"/>
    <mergeCell ref="AB25:AE25"/>
    <mergeCell ref="E26:F26"/>
    <mergeCell ref="G26:I26"/>
    <mergeCell ref="M26:O26"/>
    <mergeCell ref="P26:T26"/>
    <mergeCell ref="U26:Z26"/>
    <mergeCell ref="AB26:AE26"/>
    <mergeCell ref="AB23:AE23"/>
    <mergeCell ref="E24:F24"/>
    <mergeCell ref="G24:I24"/>
    <mergeCell ref="M24:O24"/>
    <mergeCell ref="P24:T24"/>
    <mergeCell ref="U24:Z24"/>
    <mergeCell ref="AB24:AE24"/>
    <mergeCell ref="AB28:AE28"/>
    <mergeCell ref="E27:F27"/>
    <mergeCell ref="G27:I27"/>
    <mergeCell ref="M27:O27"/>
    <mergeCell ref="P27:T27"/>
    <mergeCell ref="U27:Z27"/>
    <mergeCell ref="AB27:AE27"/>
    <mergeCell ref="AB29:AE29"/>
    <mergeCell ref="AB30:AE30"/>
    <mergeCell ref="AB31:AE31"/>
    <mergeCell ref="E32:F32"/>
    <mergeCell ref="AB33:AE33"/>
    <mergeCell ref="E34:F34"/>
    <mergeCell ref="G34:I34"/>
    <mergeCell ref="M34:O34"/>
    <mergeCell ref="P34:T34"/>
    <mergeCell ref="U34:Z34"/>
    <mergeCell ref="AB34:AE34"/>
    <mergeCell ref="G32:I32"/>
    <mergeCell ref="M32:O32"/>
    <mergeCell ref="P32:T32"/>
    <mergeCell ref="U32:Z32"/>
    <mergeCell ref="AB32:AE32"/>
    <mergeCell ref="E33:F33"/>
    <mergeCell ref="G33:I33"/>
    <mergeCell ref="M33:O33"/>
    <mergeCell ref="P33:T33"/>
    <mergeCell ref="U33:Z33"/>
    <mergeCell ref="AB35:AE35"/>
    <mergeCell ref="AB36:AE36"/>
    <mergeCell ref="AB37:AE37"/>
    <mergeCell ref="A38:AA38"/>
    <mergeCell ref="AB38:AE38"/>
    <mergeCell ref="A42:C42"/>
    <mergeCell ref="D42:F42"/>
    <mergeCell ref="G42:L42"/>
    <mergeCell ref="M42:O42"/>
    <mergeCell ref="P42:T42"/>
    <mergeCell ref="AB43:AE43"/>
    <mergeCell ref="E44:F44"/>
    <mergeCell ref="G44:I44"/>
    <mergeCell ref="M44:O44"/>
    <mergeCell ref="P44:T44"/>
    <mergeCell ref="U44:Z44"/>
    <mergeCell ref="AB44:AE44"/>
    <mergeCell ref="U42:Z42"/>
    <mergeCell ref="A43:C46"/>
    <mergeCell ref="E43:F43"/>
    <mergeCell ref="G43:I43"/>
    <mergeCell ref="M43:O43"/>
    <mergeCell ref="P43:T43"/>
    <mergeCell ref="U43:Z43"/>
    <mergeCell ref="E45:F45"/>
    <mergeCell ref="G45:I45"/>
    <mergeCell ref="M45:O45"/>
    <mergeCell ref="P45:T45"/>
    <mergeCell ref="U45:Z45"/>
    <mergeCell ref="AB45:AE45"/>
    <mergeCell ref="E46:F46"/>
    <mergeCell ref="G46:I46"/>
    <mergeCell ref="M46:O46"/>
    <mergeCell ref="P46:T46"/>
    <mergeCell ref="AB46:AE46"/>
    <mergeCell ref="S54:AF54"/>
    <mergeCell ref="A56:D56"/>
    <mergeCell ref="E56:F56"/>
    <mergeCell ref="G56:K56"/>
    <mergeCell ref="L56:R56"/>
    <mergeCell ref="S56:U56"/>
    <mergeCell ref="V56:AB56"/>
    <mergeCell ref="AC56:AE56"/>
    <mergeCell ref="AB47:AE47"/>
    <mergeCell ref="P50:R50"/>
    <mergeCell ref="A52:C52"/>
    <mergeCell ref="H52:J52"/>
    <mergeCell ref="S53:AF53"/>
    <mergeCell ref="X60:AF62"/>
    <mergeCell ref="X59:AF59"/>
    <mergeCell ref="G62:H62"/>
    <mergeCell ref="AB67:AF67"/>
    <mergeCell ref="A68:F68"/>
    <mergeCell ref="G68:I68"/>
    <mergeCell ref="N68:P68"/>
    <mergeCell ref="T68:W68"/>
    <mergeCell ref="X68:AA68"/>
    <mergeCell ref="AB68:AF68"/>
    <mergeCell ref="A66:F66"/>
    <mergeCell ref="G66:S66"/>
    <mergeCell ref="T66:W66"/>
    <mergeCell ref="X66:AA66"/>
    <mergeCell ref="AB66:AF66"/>
    <mergeCell ref="A67:F67"/>
    <mergeCell ref="G67:I67"/>
    <mergeCell ref="N67:P67"/>
    <mergeCell ref="T67:W67"/>
    <mergeCell ref="X67:AA67"/>
    <mergeCell ref="J61:K61"/>
    <mergeCell ref="M61:N61"/>
    <mergeCell ref="B62:F62"/>
    <mergeCell ref="J62:K62"/>
    <mergeCell ref="X71:AA71"/>
    <mergeCell ref="AB71:AF71"/>
    <mergeCell ref="A70:F70"/>
    <mergeCell ref="G70:I70"/>
    <mergeCell ref="N70:P70"/>
    <mergeCell ref="T70:W70"/>
    <mergeCell ref="X70:AA70"/>
    <mergeCell ref="AB70:AF70"/>
    <mergeCell ref="A69:F69"/>
    <mergeCell ref="G69:I69"/>
    <mergeCell ref="N69:P69"/>
    <mergeCell ref="T69:W69"/>
    <mergeCell ref="X69:AA69"/>
    <mergeCell ref="AB69:AF69"/>
    <mergeCell ref="A72:S72"/>
    <mergeCell ref="T72:W72"/>
    <mergeCell ref="D75:F75"/>
    <mergeCell ref="K76:L76"/>
    <mergeCell ref="M76:S76"/>
    <mergeCell ref="D79:F79"/>
    <mergeCell ref="A71:F71"/>
    <mergeCell ref="G71:I71"/>
    <mergeCell ref="N71:P71"/>
    <mergeCell ref="T71:W71"/>
    <mergeCell ref="A82:AF82"/>
    <mergeCell ref="A83:AF84"/>
    <mergeCell ref="D87:F87"/>
    <mergeCell ref="A88:I88"/>
    <mergeCell ref="K88:N88"/>
    <mergeCell ref="O88:S88"/>
    <mergeCell ref="T88:V88"/>
    <mergeCell ref="K80:L80"/>
    <mergeCell ref="M80:S80"/>
    <mergeCell ref="T80:V80"/>
    <mergeCell ref="K81:L81"/>
    <mergeCell ref="M81:S81"/>
    <mergeCell ref="T81:V81"/>
    <mergeCell ref="A91:AF91"/>
    <mergeCell ref="A92:AF93"/>
    <mergeCell ref="A96:I96"/>
    <mergeCell ref="K96:L96"/>
    <mergeCell ref="M96:S96"/>
    <mergeCell ref="A97:I97"/>
    <mergeCell ref="K97:L97"/>
    <mergeCell ref="M97:S97"/>
    <mergeCell ref="K89:L89"/>
    <mergeCell ref="M89:S89"/>
    <mergeCell ref="T89:V89"/>
    <mergeCell ref="K90:L90"/>
    <mergeCell ref="M90:S90"/>
    <mergeCell ref="T90:V90"/>
    <mergeCell ref="A101:L101"/>
    <mergeCell ref="M101:S101"/>
    <mergeCell ref="W101:AF101"/>
    <mergeCell ref="A102:L102"/>
    <mergeCell ref="M102:S102"/>
    <mergeCell ref="A103:B104"/>
    <mergeCell ref="C103:AF104"/>
    <mergeCell ref="A98:I98"/>
    <mergeCell ref="K98:L98"/>
    <mergeCell ref="M98:S98"/>
    <mergeCell ref="A99:J99"/>
    <mergeCell ref="M99:S99"/>
    <mergeCell ref="A100:J100"/>
    <mergeCell ref="M100:S100"/>
    <mergeCell ref="AA107:AF107"/>
    <mergeCell ref="A108:E108"/>
    <mergeCell ref="F108:I108"/>
    <mergeCell ref="J108:K108"/>
    <mergeCell ref="L108:P108"/>
    <mergeCell ref="Q108:T108"/>
    <mergeCell ref="U108:Z108"/>
    <mergeCell ref="AA108:AF108"/>
    <mergeCell ref="A107:E107"/>
    <mergeCell ref="F107:I107"/>
    <mergeCell ref="J107:K107"/>
    <mergeCell ref="L107:P107"/>
    <mergeCell ref="Q107:T107"/>
    <mergeCell ref="U107:Z107"/>
    <mergeCell ref="AA109:AF109"/>
    <mergeCell ref="A110:E110"/>
    <mergeCell ref="F110:I110"/>
    <mergeCell ref="J110:K110"/>
    <mergeCell ref="L110:P110"/>
    <mergeCell ref="Q110:T110"/>
    <mergeCell ref="U110:Z110"/>
    <mergeCell ref="AA110:AF110"/>
    <mergeCell ref="A109:E109"/>
    <mergeCell ref="F109:I109"/>
    <mergeCell ref="J109:K109"/>
    <mergeCell ref="L109:P109"/>
    <mergeCell ref="Q109:T109"/>
    <mergeCell ref="U109:Z109"/>
    <mergeCell ref="A113:AF113"/>
    <mergeCell ref="AA111:AF111"/>
    <mergeCell ref="A112:E112"/>
    <mergeCell ref="F112:I112"/>
    <mergeCell ref="J112:K112"/>
    <mergeCell ref="L112:P112"/>
    <mergeCell ref="Q112:T112"/>
    <mergeCell ref="U112:Z112"/>
    <mergeCell ref="AA112:AF112"/>
    <mergeCell ref="A111:E111"/>
    <mergeCell ref="F111:I111"/>
    <mergeCell ref="J111:K111"/>
    <mergeCell ref="L111:P111"/>
    <mergeCell ref="Q111:T111"/>
    <mergeCell ref="U111:Z111"/>
  </mergeCells>
  <phoneticPr fontId="5"/>
  <conditionalFormatting sqref="A70:A71 Q68:S71">
    <cfRule type="expression" dxfId="14" priority="21">
      <formula>#REF!="通年一括払い"</formula>
    </cfRule>
  </conditionalFormatting>
  <conditionalFormatting sqref="J68:M71">
    <cfRule type="expression" dxfId="13" priority="20">
      <formula>#REF!="通年一括払い"</formula>
    </cfRule>
  </conditionalFormatting>
  <conditionalFormatting sqref="A83">
    <cfRule type="expression" dxfId="12" priority="18">
      <formula>OR($T$81="",$T$81="確定")</formula>
    </cfRule>
  </conditionalFormatting>
  <conditionalFormatting sqref="X67:X68">
    <cfRule type="cellIs" dxfId="11" priority="17" operator="equal">
      <formula>"確定"</formula>
    </cfRule>
  </conditionalFormatting>
  <conditionalFormatting sqref="X69">
    <cfRule type="cellIs" dxfId="10" priority="16" operator="equal">
      <formula>"確定"</formula>
    </cfRule>
  </conditionalFormatting>
  <conditionalFormatting sqref="X70">
    <cfRule type="cellIs" dxfId="9" priority="15" operator="equal">
      <formula>"確定"</formula>
    </cfRule>
  </conditionalFormatting>
  <conditionalFormatting sqref="X71">
    <cfRule type="cellIs" dxfId="8" priority="14" operator="equal">
      <formula>"確定"</formula>
    </cfRule>
  </conditionalFormatting>
  <conditionalFormatting sqref="A68">
    <cfRule type="expression" dxfId="7" priority="13">
      <formula>#REF!="通年一括払い"</formula>
    </cfRule>
  </conditionalFormatting>
  <conditionalFormatting sqref="A67">
    <cfRule type="expression" dxfId="6" priority="12">
      <formula>#REF!="通年一括払い"</formula>
    </cfRule>
  </conditionalFormatting>
  <conditionalFormatting sqref="G60:H62 J60:K62 M60:N62 P60:Q62 S60:AF62">
    <cfRule type="expression" dxfId="5" priority="6">
      <formula>$B$60="免除等無し"</formula>
    </cfRule>
  </conditionalFormatting>
  <conditionalFormatting sqref="P23:T28">
    <cfRule type="expression" dxfId="4" priority="5">
      <formula>$M23="支給"</formula>
    </cfRule>
  </conditionalFormatting>
  <conditionalFormatting sqref="P32:T34">
    <cfRule type="expression" dxfId="3" priority="4">
      <formula>$M32="支給"</formula>
    </cfRule>
  </conditionalFormatting>
  <conditionalFormatting sqref="P31:T31">
    <cfRule type="expression" dxfId="2" priority="3">
      <formula>$M31="支給"</formula>
    </cfRule>
  </conditionalFormatting>
  <conditionalFormatting sqref="P43:T46">
    <cfRule type="expression" dxfId="1" priority="2">
      <formula>$M43="支給"</formula>
    </cfRule>
  </conditionalFormatting>
  <conditionalFormatting sqref="A92:AF93">
    <cfRule type="expression" dxfId="0" priority="1">
      <formula>OR($T$90="",$T$90="確定")</formula>
    </cfRule>
  </conditionalFormatting>
  <dataValidations count="19">
    <dataValidation type="list" allowBlank="1" showInputMessage="1" showErrorMessage="1" sqref="P50:R50">
      <formula1>"はい,いいえ"</formula1>
    </dataValidation>
    <dataValidation type="list" allowBlank="1" showInputMessage="1" showErrorMessage="1" sqref="JQ108:JT112 TM108:TP112 ADI108:ADL112 ANE108:ANH112 AXA108:AXD112 BGW108:BGZ112 BQS108:BQV112 CAO108:CAR112 CKK108:CKN112 CUG108:CUJ112 DEC108:DEF112 DNY108:DOB112 DXU108:DXX112 EHQ108:EHT112 ERM108:ERP112 FBI108:FBL112 FLE108:FLH112 FVA108:FVD112 GEW108:GEZ112 GOS108:GOV112 GYO108:GYR112 HIK108:HIN112 HSG108:HSJ112 ICC108:ICF112 ILY108:IMB112 IVU108:IVX112 JFQ108:JFT112 JPM108:JPP112 JZI108:JZL112 KJE108:KJH112 KTA108:KTD112 LCW108:LCZ112 LMS108:LMV112 LWO108:LWR112 MGK108:MGN112 MQG108:MQJ112 NAC108:NAF112 NJY108:NKB112 NTU108:NTX112 ODQ108:ODT112 ONM108:ONP112 OXI108:OXL112 PHE108:PHH112 PRA108:PRD112 QAW108:QAZ112 QKS108:QKV112 QUO108:QUR112 REK108:REN112 ROG108:ROJ112 RYC108:RYF112 SHY108:SIB112 SRU108:SRX112 TBQ108:TBT112 TLM108:TLP112 TVI108:TVL112 UFE108:UFH112 UPA108:UPD112 UYW108:UYZ112 VIS108:VIV112 VSO108:VSR112 WCK108:WCN112 WMG108:WMJ112 WWC108:WWF112">
      <formula1>"済,今回提出"</formula1>
    </dataValidation>
    <dataValidation type="list" allowBlank="1" showInputMessage="1" showErrorMessage="1" sqref="X67:X71">
      <formula1>"概算, 確定"</formula1>
    </dataValidation>
    <dataValidation type="list" allowBlank="1" showInputMessage="1" showErrorMessage="1" sqref="S60:S62">
      <formula1>"TA又はRA実施, 奨学金受給, その他"</formula1>
    </dataValidation>
    <dataValidation type="list" allowBlank="1" showInputMessage="1" showErrorMessage="1" sqref="P29:T30">
      <formula1>"2020年度分,2021年度分"</formula1>
    </dataValidation>
    <dataValidation type="list" allowBlank="1" showInputMessage="1" showErrorMessage="1" sqref="M23:O28 M31:O34 M43:O46">
      <formula1>"支給, 返納"</formula1>
    </dataValidation>
    <dataValidation type="list" allowBlank="1" showInputMessage="1" showErrorMessage="1" sqref="F108:F112">
      <formula1>"通年一括払い,通年分割払い,学期毎払い,支払なし"</formula1>
    </dataValidation>
    <dataValidation type="textLength" operator="equal" allowBlank="1" showInputMessage="1" showErrorMessage="1" sqref="W6:AF6">
      <formula1>12</formula1>
    </dataValidation>
    <dataValidation type="list" allowBlank="1" showInputMessage="1" showErrorMessage="1" sqref="P31:T34">
      <formula1>"2023年度分"</formula1>
    </dataValidation>
    <dataValidation type="list" allowBlank="1" showInputMessage="1" showErrorMessage="1" sqref="TL73:TM73 ADH73:ADI73 AND73:ANE73 AWZ73:AXA73 BGV73:BGW73 BQR73:BQS73 CAN73:CAO73 CKJ73:CKK73 CUF73:CUG73 DEB73:DEC73 DNX73:DNY73 DXT73:DXU73 EHP73:EHQ73 ERL73:ERM73 FBH73:FBI73 FLD73:FLE73 FUZ73:FVA73 GEV73:GEW73 GOR73:GOS73 GYN73:GYO73 HIJ73:HIK73 HSF73:HSG73 ICB73:ICC73 ILX73:ILY73 IVT73:IVU73 JFP73:JFQ73 JPL73:JPM73 JZH73:JZI73 KJD73:KJE73 KSZ73:KTA73 LCV73:LCW73 LMR73:LMS73 LWN73:LWO73 MGJ73:MGK73 MQF73:MQG73 NAB73:NAC73 NJX73:NJY73 NTT73:NTU73 ODP73:ODQ73 ONL73:ONM73 OXH73:OXI73 PHD73:PHE73 PQZ73:PRA73 QAV73:QAW73 QKR73:QKS73 QUN73:QUO73 REJ73:REK73 ROF73:ROG73 RYB73:RYC73 SHX73:SHY73 SRT73:SRU73 TBP73:TBQ73 TLL73:TLM73 TVH73:TVI73 UFD73:UFE73 UOZ73:UPA73 UYV73:UYW73 VIR73:VIS73 VSN73:VSO73 WCJ73:WCK73 WMF73:WMG73 WWB73:WWC73 JP73:JQ73 WWB59:WWC62 WMF59:WMG62 WCJ59:WCK62 VSN59:VSO62 VIR59:VIS62 UYV59:UYW62 UOZ59:UPA62 UFD59:UFE62 TVH59:TVI62 TLL59:TLM62 TBP59:TBQ62 SRT59:SRU62 SHX59:SHY62 RYB59:RYC62 ROF59:ROG62 REJ59:REK62 QUN59:QUO62 QKR59:QKS62 QAV59:QAW62 PQZ59:PRA62 PHD59:PHE62 OXH59:OXI62 ONL59:ONM62 ODP59:ODQ62 NTT59:NTU62 NJX59:NJY62 NAB59:NAC62 MQF59:MQG62 MGJ59:MGK62 LWN59:LWO62 LMR59:LMS62 LCV59:LCW62 KSZ59:KTA62 KJD59:KJE62 JZH59:JZI62 JPL59:JPM62 JFP59:JFQ62 IVT59:IVU62 ILX59:ILY62 ICB59:ICC62 HSF59:HSG62 HIJ59:HIK62 GYN59:GYO62 GOR59:GOS62 GEV59:GEW62 FUZ59:FVA62 FLD59:FLE62 FBH59:FBI62 ERL59:ERM62 EHP59:EHQ62 DXT59:DXU62 DNX59:DNY62 DEB59:DEC62 CUF59:CUG62 CKJ59:CKK62 CAN59:CAO62 BQR59:BQS62 BGV59:BGW62 AWZ59:AXA62 AND59:ANE62 ADH59:ADI62 TL59:TM62 JP59:JQ62">
      <formula1>"請求書,請求書・領収書,授業料負担なし証拠"</formula1>
    </dataValidation>
    <dataValidation type="list" allowBlank="1" showInputMessage="1" showErrorMessage="1" sqref="TP73:TR73 ADL73:ADN73 ANH73:ANJ73 AXD73:AXF73 BGZ73:BHB73 BQV73:BQX73 CAR73:CAT73 CKN73:CKP73 CUJ73:CUL73 DEF73:DEH73 DOB73:DOD73 DXX73:DXZ73 EHT73:EHV73 ERP73:ERR73 FBL73:FBN73 FLH73:FLJ73 FVD73:FVF73 GEZ73:GFB73 GOV73:GOX73 GYR73:GYT73 HIN73:HIP73 HSJ73:HSL73 ICF73:ICH73 IMB73:IMD73 IVX73:IVZ73 JFT73:JFV73 JPP73:JPR73 JZL73:JZN73 KJH73:KJJ73 KTD73:KTF73 LCZ73:LDB73 LMV73:LMX73 LWR73:LWT73 MGN73:MGP73 MQJ73:MQL73 NAF73:NAH73 NKB73:NKD73 NTX73:NTZ73 ODT73:ODV73 ONP73:ONR73 OXL73:OXN73 PHH73:PHJ73 PRD73:PRF73 QAZ73:QBB73 QKV73:QKX73 QUR73:QUT73 REN73:REP73 ROJ73:ROL73 RYF73:RYH73 SIB73:SID73 SRX73:SRZ73 TBT73:TBV73 TLP73:TLR73 TVL73:TVN73 UFH73:UFJ73 UPD73:UPF73 UYZ73:UZB73 VIV73:VIX73 VSR73:VST73 WCN73:WCP73 WMJ73:WML73 WWF73:WWH73 JT73:JV73 WWF59:WWH62 WMJ59:WML62 WCN59:WCP62 VSR59:VST62 VIV59:VIX62 UYZ59:UZB62 UPD59:UPF62 UFH59:UFJ62 TVL59:TVN62 TLP59:TLR62 TBT59:TBV62 SRX59:SRZ62 SIB59:SID62 RYF59:RYH62 ROJ59:ROL62 REN59:REP62 QUR59:QUT62 QKV59:QKX62 QAZ59:QBB62 PRD59:PRF62 PHH59:PHJ62 OXL59:OXN62 ONP59:ONR62 ODT59:ODV62 NTX59:NTZ62 NKB59:NKD62 NAF59:NAH62 MQJ59:MQL62 MGN59:MGP62 LWR59:LWT62 LMV59:LMX62 LCZ59:LDB62 KTD59:KTF62 KJH59:KJJ62 JZL59:JZN62 JPP59:JPR62 JFT59:JFV62 IVX59:IVZ62 IMB59:IMD62 ICF59:ICH62 HSJ59:HSL62 HIN59:HIP62 GYR59:GYT62 GOV59:GOX62 GEZ59:GFB62 FVD59:FVF62 FLH59:FLJ62 FBL59:FBN62 ERP59:ERR62 EHT59:EHV62 DXX59:DXZ62 DOB59:DOD62 DEF59:DEH62 CUJ59:CUL62 CKN59:CKP62 CAR59:CAT62 BQV59:BQX62 BGZ59:BHB62 AXD59:AXF62 ANH59:ANJ62 ADL59:ADN62 TP59:TR62 JT59:JV62">
      <formula1>"確定,概算"</formula1>
    </dataValidation>
    <dataValidation type="list" allowBlank="1" showInputMessage="1" showErrorMessage="1" sqref="WLT73 WVP73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formula1>"有,無"</formula1>
    </dataValidation>
    <dataValidation type="list" allowBlank="1" showInputMessage="1" showErrorMessage="1" sqref="ADJ73:ADK73 ANF73:ANG73 AXB73:AXC73 BGX73:BGY73 BQT73:BQU73 CAP73:CAQ73 CKL73:CKM73 CUH73:CUI73 DED73:DEE73 DNZ73:DOA73 DXV73:DXW73 EHR73:EHS73 ERN73:ERO73 FBJ73:FBK73 FLF73:FLG73 FVB73:FVC73 GEX73:GEY73 GOT73:GOU73 GYP73:GYQ73 HIL73:HIM73 HSH73:HSI73 ICD73:ICE73 ILZ73:IMA73 IVV73:IVW73 JFR73:JFS73 JPN73:JPO73 JZJ73:JZK73 KJF73:KJG73 KTB73:KTC73 LCX73:LCY73 LMT73:LMU73 LWP73:LWQ73 MGL73:MGM73 MQH73:MQI73 NAD73:NAE73 NJZ73:NKA73 NTV73:NTW73 ODR73:ODS73 ONN73:ONO73 OXJ73:OXK73 PHF73:PHG73 PRB73:PRC73 QAX73:QAY73 QKT73:QKU73 QUP73:QUQ73 REL73:REM73 ROH73:ROI73 RYD73:RYE73 SHZ73:SIA73 SRV73:SRW73 TBR73:TBS73 TLN73:TLO73 TVJ73:TVK73 UFF73:UFG73 UPB73:UPC73 UYX73:UYY73 VIT73:VIU73 VSP73:VSQ73 WCL73:WCM73 WMH73:WMI73 WWD73:WWE73 JR73:JS73 TN73:TO73 JR59:JS62 WWD59:WWE62 WMH59:WMI62 WCL59:WCM62 VSP59:VSQ62 VIT59:VIU62 UYX59:UYY62 UPB59:UPC62 UFF59:UFG62 TVJ59:TVK62 TLN59:TLO62 TBR59:TBS62 SRV59:SRW62 SHZ59:SIA62 RYD59:RYE62 ROH59:ROI62 REL59:REM62 QUP59:QUQ62 QKT59:QKU62 QAX59:QAY62 PRB59:PRC62 PHF59:PHG62 OXJ59:OXK62 ONN59:ONO62 ODR59:ODS62 NTV59:NTW62 NJZ59:NKA62 NAD59:NAE62 MQH59:MQI62 MGL59:MGM62 LWP59:LWQ62 LMT59:LMU62 LCX59:LCY62 KTB59:KTC62 KJF59:KJG62 JZJ59:JZK62 JPN59:JPO62 JFR59:JFS62 IVV59:IVW62 ILZ59:IMA62 ICD59:ICE62 HSH59:HSI62 HIL59:HIM62 GYP59:GYQ62 GOT59:GOU62 GEX59:GEY62 FVB59:FVC62 FLF59:FLG62 FBJ59:FBK62 ERN59:ERO62 EHR59:EHS62 DXV59:DXW62 DNZ59:DOA62 DED59:DEE62 CUH59:CUI62 CKL59:CKM62 CAP59:CAQ62 BQT59:BQU62 BGX59:BGY62 AXB59:AXC62 ANF59:ANG62 ADJ59:ADK62 TN59:TO62">
      <formula1>"通年一括払い,通年分割払い,学期毎請求払い,支払なし"</formula1>
    </dataValidation>
    <dataValidation type="list" allowBlank="1" showInputMessage="1" showErrorMessage="1" sqref="B60:F62">
      <formula1>"免除等無し,全額免除, 一部免除,授業料相当の奨学金"</formula1>
    </dataValidation>
    <dataValidation type="list" allowBlank="1" showInputMessage="1" showErrorMessage="1" sqref="P23:T28">
      <formula1>"2022年度分,2023年度分"</formula1>
    </dataValidation>
    <dataValidation type="list" allowBlank="1" showInputMessage="1" showErrorMessage="1" sqref="P43:T46">
      <formula1>"2024年度分"</formula1>
    </dataValidation>
    <dataValidation type="list" allowBlank="1" showInputMessage="1" showErrorMessage="1" sqref="A52:C52 G67:I71 D75:F75 D79:F79 D87:F87">
      <formula1>"2023,2024"</formula1>
    </dataValidation>
    <dataValidation type="list" allowBlank="1" showInputMessage="1" showErrorMessage="1" sqref="H52:J52 N67:P71 T88:V88">
      <formula1>"2023,2024,2025"</formula1>
    </dataValidation>
    <dataValidation type="list" allowBlank="1" showInputMessage="1" showErrorMessage="1" sqref="AB67:AF71">
      <formula1>"請求書, 領収書, 請求書兼領収書,無条件入学許可書,大学のホームページ,昨年度の授業料,支払い無し根拠, その他"</formula1>
    </dataValidation>
  </dataValidations>
  <printOptions horizontalCentered="1"/>
  <pageMargins left="0.31496062992125984" right="0.31496062992125984" top="0.55118110236220474" bottom="0.35433070866141736" header="0.31496062992125984" footer="0.31496062992125984"/>
  <pageSetup paperSize="9" scale="86" fitToHeight="0" orientation="portrait" r:id="rId1"/>
  <headerFooter>
    <oddFooter>&amp;C&amp;P／&amp;N</oddFooter>
  </headerFooter>
  <rowBreaks count="1" manualBreakCount="1">
    <brk id="62"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為替レート!$B$5:$B$37</xm:f>
          </x14:formula1>
          <xm:sqref>E56:F56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AF52"/>
  <sheetViews>
    <sheetView showGridLines="0" defaultGridColor="0" view="pageBreakPreview" colorId="22" zoomScaleNormal="120" zoomScaleSheetLayoutView="100" workbookViewId="0">
      <selection activeCell="AG13" sqref="AG13"/>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58" t="s">
        <v>220</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8"/>
      <c r="AE2" s="10"/>
      <c r="AF2" s="10"/>
    </row>
    <row r="3" spans="1:32" ht="27.75" customHeight="1">
      <c r="A3" s="493" t="s">
        <v>221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row>
    <row r="4" spans="1:32" ht="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s="89"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0" t="s">
        <v>150</v>
      </c>
      <c r="B6" s="160"/>
      <c r="C6" s="160"/>
      <c r="D6" s="160"/>
      <c r="E6" s="160"/>
      <c r="F6" s="160"/>
      <c r="G6" s="160"/>
      <c r="H6" s="160"/>
      <c r="I6" s="160"/>
      <c r="J6" s="490"/>
      <c r="K6" s="490"/>
      <c r="L6" s="490"/>
      <c r="M6" s="490"/>
      <c r="N6" s="147" t="s">
        <v>4</v>
      </c>
      <c r="O6" s="490"/>
      <c r="P6" s="490"/>
      <c r="Q6" s="147" t="s">
        <v>16</v>
      </c>
      <c r="R6" s="490"/>
      <c r="S6" s="490"/>
      <c r="T6" s="147" t="s">
        <v>6</v>
      </c>
      <c r="U6" s="491"/>
      <c r="V6" s="169"/>
      <c r="W6" s="11"/>
      <c r="X6" s="26"/>
      <c r="Y6" s="26"/>
      <c r="Z6" s="26"/>
      <c r="AA6" s="26"/>
      <c r="AB6" s="26"/>
      <c r="AC6" s="26"/>
      <c r="AD6" s="26"/>
      <c r="AE6" s="26"/>
      <c r="AF6" s="149"/>
    </row>
    <row r="7" spans="1:32" ht="18.75" customHeight="1">
      <c r="A7" s="160" t="s">
        <v>0</v>
      </c>
      <c r="B7" s="160"/>
      <c r="C7" s="160"/>
      <c r="D7" s="160"/>
      <c r="E7" s="160"/>
      <c r="F7" s="160"/>
      <c r="G7" s="160"/>
      <c r="H7" s="160"/>
      <c r="I7" s="160"/>
      <c r="J7" s="487">
        <f>'様式4-1'!W6</f>
        <v>0</v>
      </c>
      <c r="K7" s="487"/>
      <c r="L7" s="487"/>
      <c r="M7" s="487"/>
      <c r="N7" s="487"/>
      <c r="O7" s="487"/>
      <c r="P7" s="487"/>
      <c r="Q7" s="488" t="s">
        <v>1</v>
      </c>
      <c r="R7" s="488"/>
      <c r="S7" s="488"/>
      <c r="T7" s="488"/>
      <c r="U7" s="488"/>
      <c r="V7" s="489">
        <f>'様式4-1'!W7</f>
        <v>0</v>
      </c>
      <c r="W7" s="489"/>
      <c r="X7" s="489"/>
      <c r="Y7" s="489"/>
      <c r="Z7" s="489"/>
      <c r="AA7" s="489"/>
      <c r="AB7" s="489"/>
      <c r="AC7" s="489"/>
      <c r="AD7" s="489"/>
      <c r="AE7" s="489"/>
      <c r="AF7" s="489"/>
    </row>
    <row r="8" spans="1:32" ht="15.75" customHeight="1">
      <c r="A8" s="160" t="s">
        <v>2</v>
      </c>
      <c r="B8" s="160"/>
      <c r="C8" s="160"/>
      <c r="D8" s="160"/>
      <c r="E8" s="160"/>
      <c r="F8" s="160" t="s">
        <v>147</v>
      </c>
      <c r="G8" s="160" t="s">
        <v>10</v>
      </c>
      <c r="H8" s="160"/>
      <c r="I8" s="160"/>
      <c r="J8" s="492">
        <f>'様式4-1'!W8</f>
        <v>0</v>
      </c>
      <c r="K8" s="492"/>
      <c r="L8" s="492"/>
      <c r="M8" s="492"/>
      <c r="N8" s="492"/>
      <c r="O8" s="492"/>
      <c r="P8" s="492"/>
      <c r="Q8" s="492"/>
      <c r="R8" s="492"/>
      <c r="S8" s="492"/>
      <c r="T8" s="492"/>
      <c r="U8" s="492"/>
      <c r="V8" s="492"/>
      <c r="W8" s="492"/>
      <c r="X8" s="492"/>
      <c r="Y8" s="492"/>
      <c r="Z8" s="492"/>
      <c r="AA8" s="492"/>
      <c r="AB8" s="492"/>
      <c r="AC8" s="492"/>
      <c r="AD8" s="492"/>
      <c r="AE8" s="492"/>
      <c r="AF8" s="492"/>
    </row>
    <row r="9" spans="1:32" ht="15.75" customHeight="1">
      <c r="A9" s="160" t="s">
        <v>19</v>
      </c>
      <c r="B9" s="160"/>
      <c r="C9" s="160"/>
      <c r="D9" s="160"/>
      <c r="E9" s="160"/>
      <c r="F9" s="160"/>
      <c r="G9" s="160"/>
      <c r="H9" s="160"/>
      <c r="I9" s="160"/>
      <c r="J9" s="492">
        <f>'様式4-1'!J17:M17</f>
        <v>0</v>
      </c>
      <c r="K9" s="492"/>
      <c r="L9" s="492"/>
      <c r="M9" s="492"/>
      <c r="N9" s="147" t="s">
        <v>4</v>
      </c>
      <c r="O9" s="492">
        <f>'様式4-1'!O17:P17</f>
        <v>0</v>
      </c>
      <c r="P9" s="492"/>
      <c r="Q9" s="148" t="s">
        <v>16</v>
      </c>
      <c r="R9" s="142"/>
      <c r="S9" s="140" t="s">
        <v>20</v>
      </c>
      <c r="T9" s="141"/>
      <c r="U9" s="12"/>
      <c r="V9" s="492">
        <f>'様式4-1'!V17:Y17</f>
        <v>0</v>
      </c>
      <c r="W9" s="492"/>
      <c r="X9" s="492"/>
      <c r="Y9" s="492"/>
      <c r="Z9" s="147" t="s">
        <v>4</v>
      </c>
      <c r="AA9" s="492">
        <f>'様式4-1'!AA17:AB17</f>
        <v>0</v>
      </c>
      <c r="AB9" s="492"/>
      <c r="AC9" s="147" t="s">
        <v>16</v>
      </c>
      <c r="AD9" s="488"/>
      <c r="AE9" s="491"/>
      <c r="AF9" s="12"/>
    </row>
    <row r="10" spans="1:32" ht="15.75" customHeight="1">
      <c r="A10" s="494" t="s">
        <v>13</v>
      </c>
      <c r="B10" s="494"/>
      <c r="C10" s="494"/>
      <c r="D10" s="494"/>
      <c r="E10" s="494"/>
      <c r="F10" s="494"/>
      <c r="G10" s="494"/>
      <c r="H10" s="494"/>
      <c r="I10" s="494"/>
      <c r="J10" s="489">
        <f>'様式4-1'!J18:AF18</f>
        <v>0</v>
      </c>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ht="15.75" customHeight="1">
      <c r="A11" s="160" t="s">
        <v>14</v>
      </c>
      <c r="B11" s="160"/>
      <c r="C11" s="160"/>
      <c r="D11" s="160"/>
      <c r="E11" s="160"/>
      <c r="F11" s="160"/>
      <c r="G11" s="160"/>
      <c r="H11" s="160"/>
      <c r="I11" s="160"/>
      <c r="J11" s="492">
        <f>'様式4-1'!J19:U19</f>
        <v>0</v>
      </c>
      <c r="K11" s="492"/>
      <c r="L11" s="492"/>
      <c r="M11" s="492"/>
      <c r="N11" s="492"/>
      <c r="O11" s="492"/>
      <c r="P11" s="492"/>
      <c r="Q11" s="492"/>
      <c r="R11" s="492"/>
      <c r="S11" s="492"/>
      <c r="T11" s="492"/>
      <c r="U11" s="492"/>
      <c r="V11" s="160" t="s">
        <v>15</v>
      </c>
      <c r="W11" s="160"/>
      <c r="X11" s="160"/>
      <c r="Y11" s="489">
        <f>'様式4-1'!Y19:AF19</f>
        <v>0</v>
      </c>
      <c r="Z11" s="489"/>
      <c r="AA11" s="489"/>
      <c r="AB11" s="489"/>
      <c r="AC11" s="489"/>
      <c r="AD11" s="489"/>
      <c r="AE11" s="489"/>
      <c r="AF11" s="489"/>
    </row>
    <row r="13" spans="1:32" s="89"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9" customFormat="1"/>
    <row r="15" spans="1:32" s="69" customFormat="1"/>
    <row r="16" spans="1:32" s="69" customFormat="1"/>
    <row r="17" s="69" customFormat="1"/>
    <row r="18" s="69" customFormat="1"/>
    <row r="19" s="69" customFormat="1"/>
    <row r="20" s="69" customFormat="1"/>
    <row r="21" s="69" customFormat="1"/>
    <row r="22" s="69" customFormat="1"/>
    <row r="23" s="69" customFormat="1"/>
    <row r="24" s="69" customFormat="1"/>
    <row r="25" s="69" customFormat="1"/>
    <row r="26" s="69" customFormat="1"/>
    <row r="27" s="69" customFormat="1"/>
    <row r="28" s="69" customFormat="1"/>
    <row r="29" s="69" customFormat="1"/>
    <row r="30" s="69" customFormat="1"/>
    <row r="31" s="69" customFormat="1"/>
    <row r="32" s="69" customFormat="1"/>
    <row r="33" s="69" customFormat="1"/>
    <row r="34" s="69" customFormat="1"/>
    <row r="35" s="69" customFormat="1"/>
    <row r="36" s="69" customFormat="1"/>
    <row r="37" s="69" customFormat="1"/>
    <row r="38" s="69" customFormat="1"/>
    <row r="39" s="69" customFormat="1"/>
    <row r="40" s="69" customFormat="1"/>
    <row r="41" s="69" customFormat="1"/>
    <row r="42" s="69" customFormat="1"/>
    <row r="43" s="69" customFormat="1"/>
    <row r="44" s="69" customFormat="1"/>
    <row r="45" s="69" customFormat="1"/>
    <row r="46" s="69" customFormat="1"/>
    <row r="47" s="69" customFormat="1"/>
    <row r="48" s="69" customFormat="1"/>
    <row r="49" spans="1:32" s="69" customFormat="1"/>
    <row r="50" spans="1:3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row>
  </sheetData>
  <sheetProtection password="AF49" sheet="1" formatCells="0" formatColumns="0" formatRows="0" insertColumns="0" insertRows="0" deleteColumns="0" deleteRows="0"/>
  <mergeCells count="24">
    <mergeCell ref="A11:I11"/>
    <mergeCell ref="J11:U11"/>
    <mergeCell ref="V11:X11"/>
    <mergeCell ref="Y11:AF11"/>
    <mergeCell ref="A3:AF3"/>
    <mergeCell ref="A9:I9"/>
    <mergeCell ref="J9:M9"/>
    <mergeCell ref="O9:P9"/>
    <mergeCell ref="V9:Y9"/>
    <mergeCell ref="AA9:AB9"/>
    <mergeCell ref="A8:I8"/>
    <mergeCell ref="J8:AF8"/>
    <mergeCell ref="AD9:AE9"/>
    <mergeCell ref="A10:I10"/>
    <mergeCell ref="J10:AF10"/>
    <mergeCell ref="A7:I7"/>
    <mergeCell ref="J7:P7"/>
    <mergeCell ref="Q7:U7"/>
    <mergeCell ref="V7:AF7"/>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2"/>
  <sheetViews>
    <sheetView showGridLines="0" defaultGridColor="0" view="pageBreakPreview" colorId="22" zoomScaleNormal="120" zoomScaleSheetLayoutView="100" workbookViewId="0">
      <selection activeCell="AG12" sqref="AG12"/>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58" t="s">
        <v>222</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8"/>
      <c r="AE2" s="10"/>
      <c r="AF2" s="10"/>
    </row>
    <row r="3" spans="1:32" ht="27.75" customHeight="1">
      <c r="A3" s="495" t="s">
        <v>223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row>
    <row r="4" spans="1:32" ht="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s="89"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0" t="s">
        <v>150</v>
      </c>
      <c r="B6" s="160"/>
      <c r="C6" s="160"/>
      <c r="D6" s="160"/>
      <c r="E6" s="160"/>
      <c r="F6" s="160"/>
      <c r="G6" s="160"/>
      <c r="H6" s="160"/>
      <c r="I6" s="160"/>
      <c r="J6" s="490"/>
      <c r="K6" s="490"/>
      <c r="L6" s="490"/>
      <c r="M6" s="490"/>
      <c r="N6" s="147" t="s">
        <v>4</v>
      </c>
      <c r="O6" s="490"/>
      <c r="P6" s="490"/>
      <c r="Q6" s="147" t="s">
        <v>16</v>
      </c>
      <c r="R6" s="490"/>
      <c r="S6" s="490"/>
      <c r="T6" s="147" t="s">
        <v>6</v>
      </c>
      <c r="U6" s="491"/>
      <c r="V6" s="169"/>
      <c r="W6" s="11"/>
      <c r="X6" s="26"/>
      <c r="Y6" s="26"/>
      <c r="Z6" s="26"/>
      <c r="AA6" s="26"/>
      <c r="AB6" s="26"/>
      <c r="AC6" s="26"/>
      <c r="AD6" s="26"/>
      <c r="AE6" s="26"/>
      <c r="AF6" s="149"/>
    </row>
    <row r="7" spans="1:32" ht="18.75" customHeight="1">
      <c r="A7" s="160" t="s">
        <v>0</v>
      </c>
      <c r="B7" s="160"/>
      <c r="C7" s="160"/>
      <c r="D7" s="160"/>
      <c r="E7" s="160"/>
      <c r="F7" s="160"/>
      <c r="G7" s="160"/>
      <c r="H7" s="160"/>
      <c r="I7" s="160"/>
      <c r="J7" s="487">
        <f>'様式4-1'!W6</f>
        <v>0</v>
      </c>
      <c r="K7" s="487"/>
      <c r="L7" s="487"/>
      <c r="M7" s="487"/>
      <c r="N7" s="487"/>
      <c r="O7" s="487"/>
      <c r="P7" s="487"/>
      <c r="Q7" s="488" t="s">
        <v>1</v>
      </c>
      <c r="R7" s="488"/>
      <c r="S7" s="488"/>
      <c r="T7" s="488"/>
      <c r="U7" s="488"/>
      <c r="V7" s="489">
        <f>'様式4-1'!W7</f>
        <v>0</v>
      </c>
      <c r="W7" s="489"/>
      <c r="X7" s="489"/>
      <c r="Y7" s="489"/>
      <c r="Z7" s="489"/>
      <c r="AA7" s="489"/>
      <c r="AB7" s="489"/>
      <c r="AC7" s="489"/>
      <c r="AD7" s="489"/>
      <c r="AE7" s="489"/>
      <c r="AF7" s="489"/>
    </row>
    <row r="8" spans="1:32" ht="15.75" customHeight="1">
      <c r="A8" s="160" t="s">
        <v>2</v>
      </c>
      <c r="B8" s="160"/>
      <c r="C8" s="160"/>
      <c r="D8" s="160"/>
      <c r="E8" s="160"/>
      <c r="F8" s="160" t="s">
        <v>147</v>
      </c>
      <c r="G8" s="160" t="s">
        <v>10</v>
      </c>
      <c r="H8" s="160"/>
      <c r="I8" s="160"/>
      <c r="J8" s="492">
        <f>'様式4-1'!W8</f>
        <v>0</v>
      </c>
      <c r="K8" s="492"/>
      <c r="L8" s="492"/>
      <c r="M8" s="492"/>
      <c r="N8" s="492"/>
      <c r="O8" s="492"/>
      <c r="P8" s="492"/>
      <c r="Q8" s="492"/>
      <c r="R8" s="492"/>
      <c r="S8" s="492"/>
      <c r="T8" s="492"/>
      <c r="U8" s="492"/>
      <c r="V8" s="492"/>
      <c r="W8" s="492"/>
      <c r="X8" s="492"/>
      <c r="Y8" s="492"/>
      <c r="Z8" s="492"/>
      <c r="AA8" s="492"/>
      <c r="AB8" s="492"/>
      <c r="AC8" s="492"/>
      <c r="AD8" s="492"/>
      <c r="AE8" s="492"/>
      <c r="AF8" s="492"/>
    </row>
    <row r="9" spans="1:32" ht="15.75" customHeight="1">
      <c r="A9" s="160" t="s">
        <v>19</v>
      </c>
      <c r="B9" s="160"/>
      <c r="C9" s="160"/>
      <c r="D9" s="160"/>
      <c r="E9" s="160"/>
      <c r="F9" s="160"/>
      <c r="G9" s="160"/>
      <c r="H9" s="160"/>
      <c r="I9" s="160"/>
      <c r="J9" s="492">
        <f>'様式4-1'!J17:M17</f>
        <v>0</v>
      </c>
      <c r="K9" s="492"/>
      <c r="L9" s="492"/>
      <c r="M9" s="492"/>
      <c r="N9" s="147" t="s">
        <v>4</v>
      </c>
      <c r="O9" s="492">
        <f>'様式4-1'!O17:P17</f>
        <v>0</v>
      </c>
      <c r="P9" s="492"/>
      <c r="Q9" s="148" t="s">
        <v>16</v>
      </c>
      <c r="R9" s="142"/>
      <c r="S9" s="140" t="s">
        <v>20</v>
      </c>
      <c r="T9" s="141"/>
      <c r="U9" s="12"/>
      <c r="V9" s="492">
        <f>'様式4-1'!V17:Y17</f>
        <v>0</v>
      </c>
      <c r="W9" s="492"/>
      <c r="X9" s="492"/>
      <c r="Y9" s="492"/>
      <c r="Z9" s="147" t="s">
        <v>4</v>
      </c>
      <c r="AA9" s="492">
        <f>'様式4-1'!AA17:AB17</f>
        <v>0</v>
      </c>
      <c r="AB9" s="492"/>
      <c r="AC9" s="147" t="s">
        <v>16</v>
      </c>
      <c r="AD9" s="488"/>
      <c r="AE9" s="491"/>
      <c r="AF9" s="12"/>
    </row>
    <row r="10" spans="1:32" ht="15.75" customHeight="1">
      <c r="A10" s="494" t="s">
        <v>13</v>
      </c>
      <c r="B10" s="494"/>
      <c r="C10" s="494"/>
      <c r="D10" s="494"/>
      <c r="E10" s="494"/>
      <c r="F10" s="494"/>
      <c r="G10" s="494"/>
      <c r="H10" s="494"/>
      <c r="I10" s="494"/>
      <c r="J10" s="489">
        <f>'様式4-1'!J18:AF18</f>
        <v>0</v>
      </c>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ht="15.75" customHeight="1">
      <c r="A11" s="160" t="s">
        <v>14</v>
      </c>
      <c r="B11" s="160"/>
      <c r="C11" s="160"/>
      <c r="D11" s="160"/>
      <c r="E11" s="160"/>
      <c r="F11" s="160"/>
      <c r="G11" s="160"/>
      <c r="H11" s="160"/>
      <c r="I11" s="160"/>
      <c r="J11" s="492">
        <f>'様式4-1'!J19:U19</f>
        <v>0</v>
      </c>
      <c r="K11" s="492"/>
      <c r="L11" s="492"/>
      <c r="M11" s="492"/>
      <c r="N11" s="492"/>
      <c r="O11" s="492"/>
      <c r="P11" s="492"/>
      <c r="Q11" s="492"/>
      <c r="R11" s="492"/>
      <c r="S11" s="492"/>
      <c r="T11" s="492"/>
      <c r="U11" s="492"/>
      <c r="V11" s="160" t="s">
        <v>15</v>
      </c>
      <c r="W11" s="160"/>
      <c r="X11" s="160"/>
      <c r="Y11" s="489">
        <f>'様式4-1'!Y19:AF19</f>
        <v>0</v>
      </c>
      <c r="Z11" s="489"/>
      <c r="AA11" s="489"/>
      <c r="AB11" s="489"/>
      <c r="AC11" s="489"/>
      <c r="AD11" s="489"/>
      <c r="AE11" s="489"/>
      <c r="AF11" s="489"/>
    </row>
    <row r="13" spans="1:32" s="89"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70" customFormat="1" ht="12"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row>
    <row r="15" spans="1:32" s="70" customFormat="1">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row>
    <row r="16" spans="1:32" s="70" customFormat="1">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row>
    <row r="17" spans="1:32" s="70" customForma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row>
    <row r="18" spans="1:32" s="70" customForma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row>
    <row r="19" spans="1:32" s="70" customForma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row>
    <row r="20" spans="1:32" s="70" customForma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row>
    <row r="21" spans="1:32" s="69" customForma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row>
    <row r="22" spans="1:32" s="69" customForma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row>
    <row r="23" spans="1:32" s="69" customForma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row>
    <row r="24" spans="1:32" s="69" customForma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row>
    <row r="25" spans="1:32" s="69" customForma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row>
    <row r="26" spans="1:32" s="69" customForma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2" s="69" customForma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2" s="69" customForma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2" s="69" customForma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row>
    <row r="30" spans="1:32" s="69" customFormat="1">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row>
    <row r="31" spans="1:32" s="69" customForma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row>
    <row r="32" spans="1:32" s="69" customForma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row>
    <row r="33" spans="1:32" s="69" customForma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row>
    <row r="34" spans="1:32" s="69" customFormat="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row>
    <row r="35" spans="1:32" s="69" customForma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2" s="69" customForma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row>
    <row r="37" spans="1:32" s="69" customForma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row>
    <row r="38" spans="1:32" s="69" customForma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row>
    <row r="39" spans="1:32" s="69" customForma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row>
    <row r="40" spans="1:32" s="69" customForma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row>
    <row r="41" spans="1:32" s="69" customForma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row>
    <row r="42" spans="1:32" s="69" customForma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row>
    <row r="43" spans="1:32" s="69" customForma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row>
    <row r="44" spans="1:32" s="69" customForma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row>
    <row r="45" spans="1:32" s="69" customForma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row>
    <row r="46" spans="1:32" s="69" customForma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row>
    <row r="47" spans="1:32" s="69" customForma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row>
    <row r="48" spans="1:32" s="69" customForma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row>
    <row r="49" spans="1:32" s="69" customForma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row>
    <row r="50" spans="1:3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row>
    <row r="51" spans="1:32">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row>
    <row r="52" spans="1:32">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row>
  </sheetData>
  <sheetProtection password="AF49" sheet="1" formatCells="0" formatColumns="0" formatRows="0" insertColumns="0" deleteColumns="0" deleteRows="0"/>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9"/>
  <sheetViews>
    <sheetView showGridLines="0" defaultGridColor="0" view="pageBreakPreview" colorId="22" zoomScaleNormal="120" zoomScaleSheetLayoutView="100" workbookViewId="0">
      <selection activeCell="AG12" sqref="AG12"/>
    </sheetView>
  </sheetViews>
  <sheetFormatPr defaultColWidth="9" defaultRowHeight="12"/>
  <cols>
    <col min="1" max="14" width="2.625" style="4" customWidth="1"/>
    <col min="15" max="15" width="3.25" style="4" customWidth="1"/>
    <col min="16" max="32" width="2.625" style="4" customWidth="1"/>
    <col min="33" max="16384" width="9" style="4"/>
  </cols>
  <sheetData>
    <row r="1" spans="1:3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58" t="s">
        <v>224</v>
      </c>
      <c r="AE1" s="10"/>
      <c r="AF1" s="10"/>
    </row>
    <row r="2" spans="1:3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8"/>
      <c r="AE2" s="10"/>
      <c r="AF2" s="10"/>
    </row>
    <row r="3" spans="1:32" ht="27.75" customHeight="1">
      <c r="A3" s="493" t="s">
        <v>225</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row>
    <row r="4" spans="1:32" ht="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s="89" customFormat="1" ht="23.25" customHeight="1">
      <c r="A5" s="34" t="s">
        <v>148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c r="A6" s="160" t="s">
        <v>150</v>
      </c>
      <c r="B6" s="160"/>
      <c r="C6" s="160"/>
      <c r="D6" s="160"/>
      <c r="E6" s="160"/>
      <c r="F6" s="160"/>
      <c r="G6" s="160"/>
      <c r="H6" s="160"/>
      <c r="I6" s="160"/>
      <c r="J6" s="490"/>
      <c r="K6" s="490"/>
      <c r="L6" s="490"/>
      <c r="M6" s="490"/>
      <c r="N6" s="147" t="s">
        <v>4</v>
      </c>
      <c r="O6" s="490"/>
      <c r="P6" s="490"/>
      <c r="Q6" s="147" t="s">
        <v>16</v>
      </c>
      <c r="R6" s="490"/>
      <c r="S6" s="490"/>
      <c r="T6" s="147" t="s">
        <v>6</v>
      </c>
      <c r="U6" s="491"/>
      <c r="V6" s="169"/>
      <c r="W6" s="11"/>
      <c r="X6" s="26"/>
      <c r="Y6" s="26"/>
      <c r="Z6" s="26"/>
      <c r="AA6" s="26"/>
      <c r="AB6" s="26"/>
      <c r="AC6" s="26"/>
      <c r="AD6" s="26"/>
      <c r="AE6" s="26"/>
      <c r="AF6" s="149"/>
    </row>
    <row r="7" spans="1:32" ht="18.75" customHeight="1">
      <c r="A7" s="160" t="s">
        <v>0</v>
      </c>
      <c r="B7" s="160"/>
      <c r="C7" s="160"/>
      <c r="D7" s="160"/>
      <c r="E7" s="160"/>
      <c r="F7" s="160"/>
      <c r="G7" s="160"/>
      <c r="H7" s="160"/>
      <c r="I7" s="160"/>
      <c r="J7" s="487">
        <f>'様式4-1'!W6</f>
        <v>0</v>
      </c>
      <c r="K7" s="487"/>
      <c r="L7" s="487"/>
      <c r="M7" s="487"/>
      <c r="N7" s="487"/>
      <c r="O7" s="487"/>
      <c r="P7" s="487"/>
      <c r="Q7" s="488" t="s">
        <v>1</v>
      </c>
      <c r="R7" s="488"/>
      <c r="S7" s="488"/>
      <c r="T7" s="488"/>
      <c r="U7" s="488"/>
      <c r="V7" s="489">
        <f>'様式4-1'!W7</f>
        <v>0</v>
      </c>
      <c r="W7" s="489"/>
      <c r="X7" s="489"/>
      <c r="Y7" s="489"/>
      <c r="Z7" s="489"/>
      <c r="AA7" s="489"/>
      <c r="AB7" s="489"/>
      <c r="AC7" s="489"/>
      <c r="AD7" s="489"/>
      <c r="AE7" s="489"/>
      <c r="AF7" s="489"/>
    </row>
    <row r="8" spans="1:32" ht="15.75" customHeight="1">
      <c r="A8" s="160" t="s">
        <v>2</v>
      </c>
      <c r="B8" s="160"/>
      <c r="C8" s="160"/>
      <c r="D8" s="160"/>
      <c r="E8" s="160"/>
      <c r="F8" s="160" t="s">
        <v>147</v>
      </c>
      <c r="G8" s="160" t="s">
        <v>10</v>
      </c>
      <c r="H8" s="160"/>
      <c r="I8" s="160"/>
      <c r="J8" s="492">
        <f>'様式4-1'!W8</f>
        <v>0</v>
      </c>
      <c r="K8" s="492"/>
      <c r="L8" s="492"/>
      <c r="M8" s="492"/>
      <c r="N8" s="492"/>
      <c r="O8" s="492"/>
      <c r="P8" s="492"/>
      <c r="Q8" s="492"/>
      <c r="R8" s="492"/>
      <c r="S8" s="492"/>
      <c r="T8" s="492"/>
      <c r="U8" s="492"/>
      <c r="V8" s="492"/>
      <c r="W8" s="492"/>
      <c r="X8" s="492"/>
      <c r="Y8" s="492"/>
      <c r="Z8" s="492"/>
      <c r="AA8" s="492"/>
      <c r="AB8" s="492"/>
      <c r="AC8" s="492"/>
      <c r="AD8" s="492"/>
      <c r="AE8" s="492"/>
      <c r="AF8" s="492"/>
    </row>
    <row r="9" spans="1:32" ht="15.75" customHeight="1">
      <c r="A9" s="160" t="s">
        <v>19</v>
      </c>
      <c r="B9" s="160"/>
      <c r="C9" s="160"/>
      <c r="D9" s="160"/>
      <c r="E9" s="160"/>
      <c r="F9" s="160"/>
      <c r="G9" s="160"/>
      <c r="H9" s="160"/>
      <c r="I9" s="160"/>
      <c r="J9" s="492">
        <f>'様式4-1'!J17:M17</f>
        <v>0</v>
      </c>
      <c r="K9" s="492"/>
      <c r="L9" s="492"/>
      <c r="M9" s="492"/>
      <c r="N9" s="147" t="s">
        <v>4</v>
      </c>
      <c r="O9" s="492">
        <f>'様式4-1'!O17:P17</f>
        <v>0</v>
      </c>
      <c r="P9" s="492"/>
      <c r="Q9" s="148" t="s">
        <v>16</v>
      </c>
      <c r="R9" s="142"/>
      <c r="S9" s="140" t="s">
        <v>20</v>
      </c>
      <c r="T9" s="141"/>
      <c r="U9" s="12"/>
      <c r="V9" s="492">
        <f>'様式4-1'!V17:Y17</f>
        <v>0</v>
      </c>
      <c r="W9" s="492"/>
      <c r="X9" s="492"/>
      <c r="Y9" s="492"/>
      <c r="Z9" s="147" t="s">
        <v>4</v>
      </c>
      <c r="AA9" s="492">
        <f>'様式4-1'!AA17:AB17</f>
        <v>0</v>
      </c>
      <c r="AB9" s="492"/>
      <c r="AC9" s="147" t="s">
        <v>16</v>
      </c>
      <c r="AD9" s="488"/>
      <c r="AE9" s="491"/>
      <c r="AF9" s="12"/>
    </row>
    <row r="10" spans="1:32" ht="15.75" customHeight="1">
      <c r="A10" s="494" t="s">
        <v>13</v>
      </c>
      <c r="B10" s="494"/>
      <c r="C10" s="494"/>
      <c r="D10" s="494"/>
      <c r="E10" s="494"/>
      <c r="F10" s="494"/>
      <c r="G10" s="494"/>
      <c r="H10" s="494"/>
      <c r="I10" s="494"/>
      <c r="J10" s="489">
        <f>'様式4-1'!J18:AF18</f>
        <v>0</v>
      </c>
      <c r="K10" s="489"/>
      <c r="L10" s="489"/>
      <c r="M10" s="489"/>
      <c r="N10" s="489"/>
      <c r="O10" s="489"/>
      <c r="P10" s="489"/>
      <c r="Q10" s="489"/>
      <c r="R10" s="489"/>
      <c r="S10" s="489"/>
      <c r="T10" s="489"/>
      <c r="U10" s="489"/>
      <c r="V10" s="489"/>
      <c r="W10" s="489"/>
      <c r="X10" s="489"/>
      <c r="Y10" s="489"/>
      <c r="Z10" s="489"/>
      <c r="AA10" s="489"/>
      <c r="AB10" s="489"/>
      <c r="AC10" s="489"/>
      <c r="AD10" s="489"/>
      <c r="AE10" s="489"/>
      <c r="AF10" s="489"/>
    </row>
    <row r="11" spans="1:32" ht="15.75" customHeight="1">
      <c r="A11" s="160" t="s">
        <v>14</v>
      </c>
      <c r="B11" s="160"/>
      <c r="C11" s="160"/>
      <c r="D11" s="160"/>
      <c r="E11" s="160"/>
      <c r="F11" s="160"/>
      <c r="G11" s="160"/>
      <c r="H11" s="160"/>
      <c r="I11" s="160"/>
      <c r="J11" s="492">
        <f>'様式4-1'!J19:U19</f>
        <v>0</v>
      </c>
      <c r="K11" s="492"/>
      <c r="L11" s="492"/>
      <c r="M11" s="492"/>
      <c r="N11" s="492"/>
      <c r="O11" s="492"/>
      <c r="P11" s="492"/>
      <c r="Q11" s="492"/>
      <c r="R11" s="492"/>
      <c r="S11" s="492"/>
      <c r="T11" s="492"/>
      <c r="U11" s="492"/>
      <c r="V11" s="160" t="s">
        <v>15</v>
      </c>
      <c r="W11" s="160"/>
      <c r="X11" s="160"/>
      <c r="Y11" s="489">
        <f>'様式4-1'!Y19:AF19</f>
        <v>0</v>
      </c>
      <c r="Z11" s="489"/>
      <c r="AA11" s="489"/>
      <c r="AB11" s="489"/>
      <c r="AC11" s="489"/>
      <c r="AD11" s="489"/>
      <c r="AE11" s="489"/>
      <c r="AF11" s="489"/>
    </row>
    <row r="13" spans="1:32" s="89" customFormat="1" ht="23.25" customHeight="1">
      <c r="A13" s="34" t="s">
        <v>149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9" customFormat="1"/>
    <row r="15" spans="1:32" s="69" customFormat="1"/>
    <row r="16" spans="1:32" s="69" customFormat="1"/>
    <row r="17" s="69" customFormat="1"/>
    <row r="18" s="69" customFormat="1"/>
    <row r="19" s="69" customFormat="1"/>
    <row r="20" s="69" customFormat="1"/>
    <row r="21" s="69" customFormat="1"/>
    <row r="22" s="69" customFormat="1"/>
    <row r="23" s="69" customFormat="1"/>
    <row r="24" s="69" customFormat="1"/>
    <row r="25" s="69" customFormat="1"/>
    <row r="26" s="69" customFormat="1"/>
    <row r="27" s="69" customFormat="1"/>
    <row r="28" s="69" customFormat="1"/>
    <row r="29" s="69" customFormat="1"/>
    <row r="30" s="69" customFormat="1"/>
    <row r="31" s="69" customFormat="1"/>
    <row r="32" s="69" customFormat="1"/>
    <row r="33" s="69" customFormat="1"/>
    <row r="34" s="69" customFormat="1"/>
    <row r="35" s="69" customFormat="1"/>
    <row r="36" s="69" customFormat="1"/>
    <row r="37" s="69" customFormat="1"/>
    <row r="38" s="69" customFormat="1"/>
    <row r="39" s="69" customFormat="1"/>
    <row r="40" s="69" customFormat="1"/>
    <row r="41" s="69" customFormat="1"/>
    <row r="42" s="69" customFormat="1"/>
    <row r="43" s="69" customFormat="1"/>
    <row r="44" s="69" customFormat="1"/>
    <row r="45" s="69" customFormat="1"/>
    <row r="46" s="69" customFormat="1"/>
    <row r="47" s="69" customFormat="1"/>
    <row r="48" s="69" customFormat="1"/>
    <row r="49" s="69" customFormat="1"/>
  </sheetData>
  <sheetProtection password="AF49" sheet="1" formatCells="0" formatColumns="0" formatRows="0" insertColumns="0" insertRows="0" deleteColumns="0" deleteRows="0"/>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為替レート</vt:lpstr>
      <vt:lpstr>様式4-1 (記入例)授業料申請</vt:lpstr>
      <vt:lpstr>様式4-1 (記入例)確定後の変更</vt:lpstr>
      <vt:lpstr>様式4-1</vt:lpstr>
      <vt:lpstr>様式4-2</vt:lpstr>
      <vt:lpstr>様式4-3</vt:lpstr>
      <vt:lpstr>様式4-4</vt:lpstr>
      <vt:lpstr>為替レート!_Toc66734083</vt:lpstr>
      <vt:lpstr>為替レート!Print_Area</vt:lpstr>
      <vt:lpstr>'様式4-1'!Print_Area</vt:lpstr>
      <vt:lpstr>'様式4-1 (記入例)確定後の変更'!Print_Area</vt:lpstr>
      <vt:lpstr>'様式4-1 (記入例)授業料申請'!Print_Area</vt:lpstr>
      <vt:lpstr>'様式4-2'!Print_Area</vt:lpstr>
      <vt:lpstr>'様式4-3'!Print_Area</vt:lpstr>
      <vt:lpstr>'様式4-4'!Print_Area</vt:lpstr>
      <vt:lpstr>'様式4-1'!Print_Titles</vt:lpstr>
      <vt:lpstr>'様式4-1 (記入例)確定後の変更'!Print_Titles</vt:lpstr>
      <vt:lpstr>'様式4-1 (記入例)授業料申請'!Print_Titles</vt:lpstr>
      <vt:lpstr>'様式4-2'!Print_Titles</vt:lpstr>
      <vt:lpstr>'様式4-3'!Print_Titles</vt:lpstr>
      <vt:lpstr>'様式4-4'!Print_Titles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海外留学支援制度（大学院学位取得型）授業料支給申請書（様式4）</dc:title>
  <dc:creator>JASSO</dc:creator>
  <cp:lastModifiedBy>Windows ユーザー</cp:lastModifiedBy>
  <cp:lastPrinted>2023-03-23T02:38:46Z</cp:lastPrinted>
  <dcterms:created xsi:type="dcterms:W3CDTF">2005-10-20T01:41:14Z</dcterms:created>
  <dcterms:modified xsi:type="dcterms:W3CDTF">2023-06-28T06:05:04Z</dcterms:modified>
</cp:coreProperties>
</file>