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予約採用係\2025年度\10HP更新関係\99掲載資料\05海外ツール\"/>
    </mc:Choice>
  </mc:AlternateContent>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I2" i="17"/>
  <c r="M2" i="17"/>
  <c r="K2" i="17"/>
  <c r="EE2" i="17"/>
  <c r="EJ2" i="17"/>
  <c r="EP2" i="17"/>
  <c r="N2" i="17"/>
  <c r="EH2" i="17"/>
  <c r="T2" i="17"/>
  <c r="EF2" i="17"/>
  <c r="EC2" i="17"/>
  <c r="AD2" i="17"/>
  <c r="EO2" i="17"/>
  <c r="DF2" i="17"/>
  <c r="L2" i="17"/>
  <c r="F2" i="17"/>
  <c r="DG2" i="17"/>
  <c r="EI2" i="17"/>
  <c r="DE2" i="17"/>
  <c r="EG2" i="17"/>
  <c r="R2" i="17"/>
  <c r="U2" i="17"/>
  <c r="E2" i="17"/>
  <c r="ED2" i="17"/>
  <c r="O2" i="17"/>
  <c r="W2" i="17"/>
  <c r="J2" i="17"/>
  <c r="D19" i="11" l="1"/>
  <c r="C57" i="3"/>
  <c r="O2" i="1" l="1"/>
  <c r="C44" i="3" l="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DH2" i="17"/>
  <c r="CA2" i="17"/>
  <c r="V2" i="17"/>
  <c r="Y2" i="17"/>
  <c r="BC2" i="17"/>
  <c r="C56" i="3" l="1"/>
  <c r="B2" i="3"/>
  <c r="B61" i="13"/>
  <c r="B66" i="19"/>
  <c r="B62" i="13"/>
  <c r="B20" i="19"/>
  <c r="B65" i="19"/>
  <c r="B19" i="19"/>
  <c r="B19" i="1"/>
  <c r="C2" i="3"/>
  <c r="C49" i="3"/>
  <c r="Q46" i="13"/>
  <c r="D2" i="3"/>
  <c r="B20" i="1"/>
  <c r="L46" i="11"/>
  <c r="B66" i="1"/>
  <c r="B65" i="1"/>
  <c r="C55" i="3"/>
  <c r="AI2" i="17"/>
  <c r="CJ2" i="17"/>
  <c r="B2" i="17"/>
  <c r="CD2" i="17"/>
  <c r="CN2" i="17"/>
  <c r="D3" i="3" l="1"/>
  <c r="D51" i="3" s="1"/>
  <c r="B16" i="13"/>
  <c r="B15" i="13"/>
  <c r="B26" i="3"/>
  <c r="B15" i="11"/>
  <c r="D7" i="3"/>
  <c r="C3" i="3"/>
  <c r="C51" i="3" s="1"/>
  <c r="C58" i="3"/>
  <c r="C7" i="3"/>
  <c r="C5" i="3"/>
  <c r="D5" i="3"/>
  <c r="D6" i="3" s="1"/>
  <c r="B7" i="3"/>
  <c r="B16" i="11"/>
  <c r="B3" i="3"/>
  <c r="B4" i="3" s="1"/>
  <c r="D26" i="3"/>
  <c r="N30" i="1"/>
  <c r="Z2" i="17"/>
  <c r="AN2" i="17"/>
  <c r="CS2" i="17"/>
  <c r="D2" i="17"/>
  <c r="AJ2" i="17"/>
  <c r="DL2" i="17"/>
  <c r="C2" i="17"/>
  <c r="CQ2" i="17"/>
  <c r="CR2" i="17"/>
  <c r="CO2" i="17"/>
  <c r="CK2" i="17"/>
  <c r="AL2" i="17"/>
  <c r="G2" i="17"/>
  <c r="D54" i="3" l="1"/>
  <c r="C6" i="3"/>
  <c r="C54" i="3" s="1"/>
  <c r="N28" i="1"/>
  <c r="AM2" i="17"/>
  <c r="L50" i="1" l="1"/>
  <c r="D42" i="3"/>
  <c r="AP2" i="17"/>
  <c r="EB2" i="17"/>
  <c r="D76" i="1" l="1"/>
  <c r="D76" i="19"/>
  <c r="D9" i="3"/>
  <c r="D41" i="3"/>
  <c r="L42" i="1"/>
  <c r="B17" i="3"/>
  <c r="B16" i="3"/>
  <c r="D38" i="3" s="1"/>
  <c r="G31" i="1"/>
  <c r="G29" i="1"/>
  <c r="P2" i="17"/>
  <c r="CU2" i="17"/>
  <c r="Q2" i="17"/>
  <c r="EA2" i="17"/>
  <c r="D40" i="3" l="1"/>
  <c r="D39" i="3" s="1"/>
  <c r="B24" i="3"/>
  <c r="B8" i="3"/>
  <c r="C36" i="3" s="1"/>
  <c r="C42" i="3"/>
  <c r="M46" i="1"/>
  <c r="M48" i="1"/>
  <c r="D15" i="3"/>
  <c r="D14" i="3"/>
  <c r="C15" i="3"/>
  <c r="C14" i="3"/>
  <c r="AV2" i="17"/>
  <c r="CZ2" i="17"/>
  <c r="X2" i="17"/>
  <c r="BW2" i="17"/>
  <c r="DA2" i="17"/>
  <c r="H2" i="17"/>
  <c r="AU2" i="17"/>
  <c r="C76" i="1" l="1"/>
  <c r="C76" i="19"/>
  <c r="B19" i="3"/>
  <c r="C37" i="3"/>
  <c r="C13" i="3" s="1"/>
  <c r="C35" i="3"/>
  <c r="D13" i="3"/>
  <c r="B34" i="3"/>
  <c r="D24" i="3"/>
  <c r="M44" i="1"/>
  <c r="CY2" i="17"/>
  <c r="DV2" i="17"/>
  <c r="AH2" i="17"/>
  <c r="BQ2" i="17"/>
  <c r="S2" i="17"/>
  <c r="BR2" i="17"/>
  <c r="DJ2" i="17"/>
  <c r="BP2" i="17"/>
  <c r="DU2" i="17"/>
  <c r="DW2" i="17"/>
  <c r="C65" i="3" l="1"/>
  <c r="EV2" i="17" s="1"/>
  <c r="C40" i="3"/>
  <c r="C39" i="3" s="1"/>
  <c r="C38" i="3"/>
  <c r="B31" i="3"/>
  <c r="C73" i="1"/>
  <c r="B27" i="3"/>
  <c r="C24" i="3"/>
  <c r="D12" i="3"/>
  <c r="C12" i="3"/>
  <c r="DX2" i="17"/>
  <c r="BE2" i="17"/>
  <c r="AT2" i="17"/>
  <c r="AE2" i="17"/>
  <c r="DZ2" i="17"/>
  <c r="AS2" i="17"/>
  <c r="BU2" i="17"/>
  <c r="AA2" i="17"/>
  <c r="BS2" i="17"/>
  <c r="CX2" i="17"/>
  <c r="H74" i="1" l="1"/>
  <c r="C64" i="3"/>
  <c r="B28" i="3"/>
  <c r="B29" i="3" s="1"/>
  <c r="C41" i="3"/>
  <c r="AB2" i="17"/>
  <c r="DY2" i="17"/>
  <c r="BV2" i="17"/>
  <c r="AC2" i="17"/>
  <c r="BT2" i="17"/>
  <c r="H73" i="1" l="1"/>
  <c r="EU2" i="17"/>
  <c r="B32" i="3"/>
  <c r="AF2" i="17"/>
  <c r="B33" i="3" l="1"/>
  <c r="BA2" i="17"/>
  <c r="AG2" i="17"/>
  <c r="C59" i="3" l="1"/>
  <c r="CL2" i="17"/>
  <c r="C52" i="3" l="1"/>
  <c r="D53" i="3" s="1"/>
  <c r="D4" i="3" s="1"/>
  <c r="CF2" i="17"/>
  <c r="EK2" i="17"/>
  <c r="CP2" i="17"/>
  <c r="EM2" i="17"/>
  <c r="CM2" i="17"/>
  <c r="CI2" i="17"/>
  <c r="EQ2" i="17"/>
  <c r="CG2" i="17"/>
  <c r="ER2" i="17"/>
  <c r="D8" i="3" l="1"/>
  <c r="CT2" i="17"/>
  <c r="EN2" i="17"/>
  <c r="D52" i="3" l="1"/>
  <c r="EL2" i="17"/>
  <c r="C53" i="3" l="1"/>
  <c r="CH2" i="17"/>
  <c r="C4" i="3" l="1"/>
  <c r="AK2" i="17"/>
  <c r="C8" i="3" l="1"/>
  <c r="C21" i="3" s="1"/>
  <c r="AO2" i="17"/>
  <c r="BB2" i="17"/>
  <c r="C19" i="3" l="1"/>
  <c r="C66" i="3" s="1"/>
  <c r="C10" i="3"/>
  <c r="D10" i="3"/>
  <c r="CV2" i="17"/>
  <c r="AZ2" i="17"/>
  <c r="AQ2" i="17"/>
  <c r="C26" i="3" l="1"/>
  <c r="K73" i="1"/>
  <c r="EW2" i="17"/>
  <c r="C18" i="3"/>
  <c r="C17" i="3"/>
  <c r="D30" i="3"/>
  <c r="C16" i="3"/>
  <c r="D11" i="3"/>
  <c r="C23" i="3"/>
  <c r="D18" i="3"/>
  <c r="C30" i="3"/>
  <c r="D17" i="3"/>
  <c r="C11" i="3"/>
  <c r="D16" i="3"/>
  <c r="D23" i="3"/>
  <c r="DC2" i="17"/>
  <c r="BK2" i="17"/>
  <c r="AY2" i="17"/>
  <c r="DD2" i="17"/>
  <c r="DI2" i="17"/>
  <c r="CW2" i="17"/>
  <c r="DB2" i="17"/>
  <c r="AW2" i="17"/>
  <c r="BD2" i="17"/>
  <c r="BG2" i="17"/>
  <c r="AR2" i="17"/>
  <c r="DP2" i="17"/>
  <c r="AX2" i="17"/>
  <c r="D25" i="3" l="1"/>
  <c r="C27" i="3"/>
  <c r="C25" i="3"/>
  <c r="C31" i="3"/>
  <c r="D31" i="3"/>
  <c r="D27" i="3"/>
  <c r="BF2" i="17"/>
  <c r="DM2" i="17"/>
  <c r="BL2" i="17"/>
  <c r="DQ2" i="17"/>
  <c r="DK2" i="17"/>
  <c r="BH2" i="17"/>
  <c r="D28" i="3" l="1"/>
  <c r="C28" i="3"/>
  <c r="DN2" i="17"/>
  <c r="BI2" i="17"/>
  <c r="C29" i="3" l="1"/>
  <c r="C32" i="3"/>
  <c r="D32" i="3"/>
  <c r="D29" i="3"/>
  <c r="DR2" i="17"/>
  <c r="DO2" i="17"/>
  <c r="BJ2" i="17"/>
  <c r="BM2" i="17"/>
  <c r="C33" i="3" l="1"/>
  <c r="C34" i="3" s="1"/>
  <c r="C61" i="3"/>
  <c r="D33" i="3"/>
  <c r="D34" i="3" s="1"/>
  <c r="DT2" i="17"/>
  <c r="BO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<sst xmlns="http://schemas.openxmlformats.org/spreadsheetml/2006/main" count="2219" uniqueCount="1124">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</sst>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10" xfId="0" applyBorder="1" applyAlignment="1" applyProtection="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13</xdr:col>
      <xdr:colOff>142875</xdr:colOff>
      <xdr:row>0</xdr:row>
      <xdr:rowOff>0</xdr:rowOff>
    </xdr:from>
    <xdr:to>
      <xdr:col>14</xdr:col>
      <xdr:colOff>47432</xdr:colOff>
      <xdr:row>3</xdr:row>
      <xdr:rowOff>28382</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8875" y="0"/>
          <a:ext cx="447482" cy="44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D11" sqref="D11:F1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50" t="s">
        <v>380</v>
      </c>
      <c r="B1" s="550"/>
      <c r="C1" s="550"/>
      <c r="D1" s="550"/>
      <c r="E1" s="550"/>
      <c r="F1" s="550"/>
      <c r="G1" s="550"/>
      <c r="H1" s="550"/>
      <c r="I1" s="550"/>
      <c r="J1" s="550"/>
      <c r="K1" s="550"/>
      <c r="L1" s="550"/>
      <c r="M1" s="550"/>
      <c r="N1" s="550"/>
      <c r="O1" s="550"/>
    </row>
    <row r="2" spans="1:17" ht="6" customHeight="1">
      <c r="A2" s="74"/>
      <c r="B2" s="74"/>
      <c r="C2" s="405"/>
      <c r="D2" s="405"/>
      <c r="E2" s="405"/>
      <c r="F2" s="405"/>
      <c r="G2" s="74"/>
      <c r="H2" s="405"/>
      <c r="I2" s="74"/>
      <c r="J2" s="74"/>
      <c r="K2" s="74"/>
      <c r="L2" s="74"/>
      <c r="M2" s="405"/>
      <c r="N2" s="405"/>
      <c r="O2" s="552">
        <f>MAX(修正履歴!A:A)</f>
        <v>45737</v>
      </c>
      <c r="P2" s="552"/>
      <c r="Q2" s="552"/>
    </row>
    <row r="3" spans="1:17">
      <c r="A3" s="87" t="s">
        <v>297</v>
      </c>
      <c r="G3" s="74"/>
      <c r="H3" s="405"/>
      <c r="I3" s="74"/>
      <c r="J3" s="74"/>
      <c r="K3" s="74"/>
      <c r="L3" s="74"/>
      <c r="M3" s="405"/>
      <c r="N3" s="405"/>
      <c r="O3" s="552"/>
      <c r="P3" s="552"/>
      <c r="Q3" s="552"/>
    </row>
    <row r="4" spans="1:17" ht="6" customHeight="1">
      <c r="A4" s="74"/>
      <c r="B4" s="87"/>
      <c r="C4" s="87"/>
      <c r="D4" s="87"/>
      <c r="E4" s="87"/>
      <c r="F4" s="87"/>
      <c r="G4" s="74"/>
      <c r="H4" s="405"/>
      <c r="I4" s="74"/>
      <c r="J4" s="74"/>
      <c r="K4" s="74"/>
      <c r="L4" s="74"/>
      <c r="M4" s="405"/>
      <c r="N4" s="405"/>
      <c r="O4" s="74"/>
    </row>
    <row r="5" spans="1:17">
      <c r="A5" s="74"/>
      <c r="B5" s="551"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1"/>
      <c r="D5" s="551"/>
      <c r="E5" s="551"/>
      <c r="F5" s="551"/>
      <c r="G5" s="551"/>
      <c r="H5" s="551"/>
      <c r="I5" s="551"/>
      <c r="J5" s="551"/>
      <c r="K5" s="551"/>
      <c r="L5" s="551"/>
      <c r="M5" s="551"/>
      <c r="N5" s="551"/>
      <c r="O5" s="551"/>
    </row>
    <row r="6" spans="1:17">
      <c r="A6" s="74"/>
      <c r="B6" s="551"/>
      <c r="C6" s="551"/>
      <c r="D6" s="551"/>
      <c r="E6" s="551"/>
      <c r="F6" s="551"/>
      <c r="G6" s="551"/>
      <c r="H6" s="551"/>
      <c r="I6" s="551"/>
      <c r="J6" s="551"/>
      <c r="K6" s="551"/>
      <c r="L6" s="551"/>
      <c r="M6" s="551"/>
      <c r="N6" s="551"/>
      <c r="O6" s="551"/>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64" t="s">
        <v>386</v>
      </c>
      <c r="I8" s="564"/>
      <c r="J8" s="564"/>
      <c r="K8" s="564"/>
      <c r="L8" s="557"/>
      <c r="M8" s="557"/>
      <c r="N8" s="557"/>
      <c r="O8" s="165"/>
    </row>
    <row r="9" spans="1:17" ht="9.9499999999999993" customHeight="1">
      <c r="A9" s="199"/>
      <c r="B9" s="199"/>
      <c r="C9" s="405"/>
      <c r="D9" s="405"/>
      <c r="E9" s="405"/>
      <c r="F9" s="405"/>
      <c r="G9" s="199"/>
      <c r="H9" s="405"/>
      <c r="I9" s="57"/>
      <c r="J9" s="57"/>
      <c r="K9" s="57"/>
      <c r="L9" s="558" t="s">
        <v>941</v>
      </c>
      <c r="M9" s="558"/>
      <c r="N9" s="558"/>
      <c r="O9" s="165"/>
    </row>
    <row r="10" spans="1:17" ht="14.25" thickBot="1">
      <c r="A10" s="204"/>
      <c r="C10" s="209" t="s">
        <v>620</v>
      </c>
      <c r="D10" s="217">
        <v>2025</v>
      </c>
      <c r="E10" s="409"/>
      <c r="F10" s="209"/>
      <c r="H10" s="565" t="s">
        <v>396</v>
      </c>
      <c r="I10" s="565"/>
      <c r="J10" s="565"/>
      <c r="K10" s="565"/>
      <c r="L10" s="581" t="s">
        <v>399</v>
      </c>
      <c r="M10" s="581"/>
      <c r="N10" s="581"/>
      <c r="O10" s="165"/>
    </row>
    <row r="11" spans="1:17" ht="14.25" thickBot="1">
      <c r="A11" s="163"/>
      <c r="C11" s="187" t="str">
        <f>IF(VLOOKUP(L10,計算シート!F15:G22,2,0)=4,"奨学生番号","申込受付番号")</f>
        <v>申込受付番号</v>
      </c>
      <c r="D11" s="576"/>
      <c r="E11" s="576"/>
      <c r="F11" s="576"/>
      <c r="G11" s="405" t="s">
        <v>940</v>
      </c>
      <c r="H11" s="521"/>
      <c r="I11" s="165" t="s">
        <v>940</v>
      </c>
      <c r="J11" s="561"/>
      <c r="K11" s="561"/>
      <c r="L11" s="561"/>
      <c r="M11" s="561"/>
      <c r="N11" s="56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77"/>
      <c r="E13" s="577"/>
      <c r="F13" s="577"/>
      <c r="G13" s="566" t="str">
        <f>IF(計算シート!C67=0,"本人生年月日","")</f>
        <v>本人生年月日</v>
      </c>
      <c r="H13" s="566"/>
      <c r="I13" s="557"/>
      <c r="J13" s="557"/>
      <c r="K13" s="557"/>
      <c r="L13" s="557"/>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77"/>
      <c r="E15" s="577"/>
      <c r="F15" s="577"/>
      <c r="G15" s="562" t="str">
        <f>IF(計算シート!C67=0,"本人との続柄","")</f>
        <v>本人との続柄</v>
      </c>
      <c r="H15" s="562"/>
      <c r="I15" s="559" t="s">
        <v>1065</v>
      </c>
      <c r="J15" s="559"/>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9"/>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53" t="str">
        <f>IF(計算シート!C67=0,"生年月日（yyyy/mm/dd）","")</f>
        <v>生年月日（yyyy/mm/dd）</v>
      </c>
      <c r="C23" s="554"/>
      <c r="D23" s="554"/>
      <c r="E23" s="365"/>
      <c r="F23" s="524" t="str">
        <f>IF(I13="","",I13)</f>
        <v/>
      </c>
      <c r="G23" s="102"/>
      <c r="I23" s="191" t="s">
        <v>374</v>
      </c>
      <c r="J23" s="75"/>
      <c r="K23" s="75"/>
      <c r="L23" s="75"/>
      <c r="M23" s="75"/>
      <c r="N23" s="102"/>
    </row>
    <row r="24" spans="1:14" s="98" customFormat="1" ht="12.95" customHeight="1" thickBot="1">
      <c r="A24" s="171" t="s">
        <v>317</v>
      </c>
      <c r="B24" s="555" t="str">
        <f>IF(計算シート!C67=0,"どちらの生計維持者に扶養されていますか","")</f>
        <v>どちらの生計維持者に扶養されていますか</v>
      </c>
      <c r="C24" s="556"/>
      <c r="D24" s="556"/>
      <c r="F24" s="73" t="s">
        <v>38</v>
      </c>
      <c r="G24" s="102"/>
      <c r="I24" s="191" t="s">
        <v>375</v>
      </c>
      <c r="J24" s="75"/>
      <c r="K24" s="75"/>
      <c r="L24" s="75"/>
      <c r="M24" s="75"/>
      <c r="N24" s="102"/>
    </row>
    <row r="25" spans="1:14" s="98" customFormat="1" ht="12.95" customHeight="1" thickBot="1">
      <c r="A25" s="171" t="s">
        <v>318</v>
      </c>
      <c r="B25" s="546" t="str">
        <f>IF(計算シート!C67=0,"障がい者に該当していますか","")</f>
        <v>障がい者に該当していますか</v>
      </c>
      <c r="C25" s="547"/>
      <c r="D25" s="547"/>
      <c r="E25" s="103"/>
      <c r="F25" s="90" t="s">
        <v>44</v>
      </c>
      <c r="G25" s="102"/>
      <c r="I25" s="191" t="s">
        <v>376</v>
      </c>
      <c r="J25" s="75"/>
      <c r="K25" s="75"/>
      <c r="L25" s="75"/>
      <c r="M25" s="75"/>
      <c r="N25" s="102"/>
    </row>
    <row r="26" spans="1:14"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621</v>
      </c>
    </row>
    <row r="27" spans="1:14" s="98" customFormat="1" ht="12.95" customHeight="1" thickBot="1">
      <c r="A27" s="171" t="s">
        <v>320</v>
      </c>
      <c r="B27" s="548" t="str">
        <f>IF(計算シート!C67=0,"奨学生本人に収入（所得）がありますか","")</f>
        <v>奨学生本人に収入（所得）がありますか</v>
      </c>
      <c r="C27" s="549"/>
      <c r="D27" s="549"/>
      <c r="E27" s="99"/>
      <c r="F27" s="58" t="s">
        <v>42</v>
      </c>
      <c r="G27" s="102"/>
      <c r="I27" s="455">
        <v>2</v>
      </c>
      <c r="J27" s="583" t="s">
        <v>384</v>
      </c>
      <c r="K27" s="583"/>
      <c r="L27" s="583"/>
      <c r="M27" s="583"/>
      <c r="N27" s="523" t="str">
        <f>IF(F36="はい","○","")</f>
        <v>○</v>
      </c>
    </row>
    <row r="28" spans="1:14"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
      </c>
    </row>
    <row r="29" spans="1:14" s="98" customFormat="1" ht="12.95" customHeight="1" thickBot="1">
      <c r="A29" s="171" t="s">
        <v>322</v>
      </c>
      <c r="B29" s="548" t="str">
        <f>IF(計算シート!C67=0,"　　給与収入金額","")</f>
        <v>　　給与収入金額</v>
      </c>
      <c r="C29" s="549"/>
      <c r="D29" s="549"/>
      <c r="F29" s="200">
        <v>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row>
    <row r="30" spans="1:14"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55" t="s">
        <v>406</v>
      </c>
      <c r="C35" s="556"/>
      <c r="D35" s="556"/>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71" t="s">
        <v>272</v>
      </c>
      <c r="C43" s="572"/>
      <c r="D43" s="573"/>
      <c r="E43" s="62"/>
      <c r="F43" s="73" t="s">
        <v>49</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74" t="s">
        <v>274</v>
      </c>
      <c r="C44" s="575"/>
      <c r="D44" s="575"/>
      <c r="E44" s="430"/>
      <c r="F44" s="200">
        <v>0</v>
      </c>
      <c r="G44" s="407" t="str">
        <f>MID(F43,SEARCH("(",F43)+1,3)</f>
        <v>JPY</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74" t="s">
        <v>273</v>
      </c>
      <c r="C45" s="575"/>
      <c r="D45" s="575"/>
      <c r="E45" s="430"/>
      <c r="F45" s="545" t="s">
        <v>49</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78" t="s">
        <v>275</v>
      </c>
      <c r="C46" s="579"/>
      <c r="D46" s="579"/>
      <c r="E46" s="62"/>
      <c r="F46" s="200">
        <v>0</v>
      </c>
      <c r="G46" s="407" t="str">
        <f>MID(F45,SEARCH("(",F45)+1,3)</f>
        <v>JPY</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545" t="s">
        <v>49</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JPY</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48" t="s">
        <v>0</v>
      </c>
      <c r="C51" s="549"/>
      <c r="D51" s="549"/>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48" t="s">
        <v>1</v>
      </c>
      <c r="C52" s="549"/>
      <c r="D52" s="549"/>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48" t="s">
        <v>3</v>
      </c>
      <c r="C54" s="549"/>
      <c r="D54" s="549"/>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48" t="s">
        <v>4</v>
      </c>
      <c r="C55" s="549"/>
      <c r="D55" s="549"/>
      <c r="E55" s="430"/>
      <c r="F55" s="58">
        <v>0</v>
      </c>
      <c r="G55" s="416" t="s">
        <v>48</v>
      </c>
      <c r="H55" s="587" t="s">
        <v>1082</v>
      </c>
      <c r="I55" s="588"/>
      <c r="J55" s="178" t="s">
        <v>357</v>
      </c>
      <c r="K55" s="76"/>
      <c r="L55" s="58">
        <v>0</v>
      </c>
      <c r="M55" s="407" t="s">
        <v>48</v>
      </c>
      <c r="N55" s="587" t="str">
        <f>IF(F36="はい","(項番41の内数)","")</f>
        <v>(項番41の内数)</v>
      </c>
      <c r="O55" s="589"/>
      <c r="P55" s="114"/>
    </row>
    <row r="56" spans="1:16"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85" t="s">
        <v>945</v>
      </c>
      <c r="J73" s="586"/>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L38" sqref="L3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50" t="s">
        <v>1074</v>
      </c>
      <c r="B1" s="550"/>
      <c r="C1" s="550"/>
      <c r="D1" s="550"/>
      <c r="E1" s="550"/>
      <c r="F1" s="550"/>
      <c r="G1" s="550"/>
      <c r="H1" s="550"/>
      <c r="I1" s="550"/>
      <c r="J1" s="550"/>
      <c r="K1" s="550"/>
      <c r="L1" s="550"/>
      <c r="M1" s="550"/>
      <c r="N1" s="550"/>
      <c r="O1" s="550"/>
      <c r="Q1" s="535"/>
      <c r="R1" s="591" t="s">
        <v>1075</v>
      </c>
      <c r="S1" s="591"/>
      <c r="T1" s="591"/>
      <c r="U1" s="591"/>
      <c r="V1" s="591"/>
      <c r="W1" s="591"/>
      <c r="X1" s="591"/>
      <c r="Y1" s="591"/>
      <c r="Z1" s="591"/>
      <c r="AA1" s="591"/>
      <c r="AB1" s="591"/>
    </row>
    <row r="2" spans="1:28" ht="6" customHeight="1">
      <c r="A2" s="506"/>
      <c r="B2" s="506"/>
      <c r="C2" s="506"/>
      <c r="D2" s="506"/>
      <c r="E2" s="506"/>
      <c r="F2" s="506"/>
      <c r="G2" s="506"/>
      <c r="H2" s="506"/>
      <c r="I2" s="506"/>
      <c r="J2" s="506"/>
      <c r="K2" s="506"/>
      <c r="L2" s="506"/>
      <c r="M2" s="506"/>
      <c r="N2" s="506"/>
      <c r="O2" s="594">
        <f>MAX(修正履歴!A:A)</f>
        <v>45737</v>
      </c>
      <c r="P2" s="594"/>
      <c r="Q2" s="595"/>
      <c r="R2" s="198"/>
      <c r="S2" s="198"/>
      <c r="T2" s="198"/>
      <c r="U2" s="198"/>
      <c r="V2" s="198"/>
      <c r="W2" s="198"/>
      <c r="X2" s="198"/>
      <c r="Y2" s="198"/>
      <c r="Z2" s="198"/>
      <c r="AA2" s="198"/>
      <c r="AB2" s="198"/>
    </row>
    <row r="3" spans="1:28">
      <c r="A3" s="87" t="s">
        <v>297</v>
      </c>
      <c r="G3" s="506"/>
      <c r="H3" s="506"/>
      <c r="I3" s="506"/>
      <c r="J3" s="506"/>
      <c r="K3" s="506"/>
      <c r="L3" s="506"/>
      <c r="M3" s="506"/>
      <c r="N3" s="506"/>
      <c r="O3" s="594"/>
      <c r="P3" s="594"/>
      <c r="Q3" s="595"/>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0" t="s">
        <v>1101</v>
      </c>
      <c r="S4" s="590"/>
      <c r="T4" s="590"/>
      <c r="U4" s="590"/>
      <c r="V4" s="590"/>
      <c r="W4" s="590"/>
      <c r="X4" s="590"/>
      <c r="Y4" s="590"/>
      <c r="Z4" s="590"/>
      <c r="AA4" s="590"/>
      <c r="AB4" s="590"/>
    </row>
    <row r="5" spans="1:28">
      <c r="A5" s="506"/>
      <c r="B5" s="551"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1"/>
      <c r="D5" s="551"/>
      <c r="E5" s="551"/>
      <c r="F5" s="551"/>
      <c r="G5" s="551"/>
      <c r="H5" s="551"/>
      <c r="I5" s="551"/>
      <c r="J5" s="551"/>
      <c r="K5" s="551"/>
      <c r="L5" s="551"/>
      <c r="M5" s="551"/>
      <c r="N5" s="551"/>
      <c r="O5" s="551"/>
      <c r="Q5" s="535"/>
      <c r="R5" s="590"/>
      <c r="S5" s="590"/>
      <c r="T5" s="590"/>
      <c r="U5" s="590"/>
      <c r="V5" s="590"/>
      <c r="W5" s="590"/>
      <c r="X5" s="590"/>
      <c r="Y5" s="590"/>
      <c r="Z5" s="590"/>
      <c r="AA5" s="590"/>
      <c r="AB5" s="590"/>
    </row>
    <row r="6" spans="1:28">
      <c r="A6" s="506"/>
      <c r="B6" s="551"/>
      <c r="C6" s="551"/>
      <c r="D6" s="551"/>
      <c r="E6" s="551"/>
      <c r="F6" s="551"/>
      <c r="G6" s="551"/>
      <c r="H6" s="551"/>
      <c r="I6" s="551"/>
      <c r="J6" s="551"/>
      <c r="K6" s="551"/>
      <c r="L6" s="551"/>
      <c r="M6" s="551"/>
      <c r="N6" s="551"/>
      <c r="O6" s="551"/>
      <c r="Q6" s="535"/>
      <c r="R6" s="590"/>
      <c r="S6" s="590"/>
      <c r="T6" s="590"/>
      <c r="U6" s="590"/>
      <c r="V6" s="590"/>
      <c r="W6" s="590"/>
      <c r="X6" s="590"/>
      <c r="Y6" s="590"/>
      <c r="Z6" s="590"/>
      <c r="AA6" s="590"/>
      <c r="AB6" s="590"/>
    </row>
    <row r="7" spans="1:28" ht="5.25" customHeight="1">
      <c r="A7" s="506"/>
      <c r="B7" s="506"/>
      <c r="C7" s="506"/>
      <c r="D7" s="506"/>
      <c r="E7" s="506"/>
      <c r="F7" s="506"/>
      <c r="G7" s="506"/>
      <c r="H7" s="506"/>
      <c r="I7" s="57"/>
      <c r="J7" s="164"/>
      <c r="K7" s="57"/>
      <c r="L7" s="166"/>
      <c r="M7" s="166"/>
      <c r="N7" s="166"/>
      <c r="O7" s="165"/>
      <c r="Q7" s="535"/>
      <c r="R7" s="590"/>
      <c r="S7" s="590"/>
      <c r="T7" s="590"/>
      <c r="U7" s="590"/>
      <c r="V7" s="590"/>
      <c r="W7" s="590"/>
      <c r="X7" s="590"/>
      <c r="Y7" s="590"/>
      <c r="Z7" s="590"/>
      <c r="AA7" s="590"/>
      <c r="AB7" s="590"/>
    </row>
    <row r="8" spans="1:28" ht="14.25" thickBot="1">
      <c r="A8" s="506"/>
      <c r="B8" s="506"/>
      <c r="C8" s="506"/>
      <c r="D8" s="506"/>
      <c r="E8" s="506"/>
      <c r="F8" s="506"/>
      <c r="G8" s="506"/>
      <c r="H8" s="564" t="s">
        <v>386</v>
      </c>
      <c r="I8" s="564"/>
      <c r="J8" s="564"/>
      <c r="K8" s="564"/>
      <c r="L8" s="557">
        <v>45757</v>
      </c>
      <c r="M8" s="557"/>
      <c r="N8" s="557"/>
      <c r="O8" s="165"/>
      <c r="Q8" s="535"/>
      <c r="R8" s="590" t="s">
        <v>395</v>
      </c>
      <c r="S8" s="590"/>
      <c r="T8" s="590"/>
      <c r="U8" s="590"/>
      <c r="V8" s="590"/>
      <c r="W8" s="590"/>
      <c r="X8" s="590"/>
      <c r="Y8" s="590"/>
      <c r="Z8" s="590"/>
      <c r="AA8" s="590"/>
      <c r="AB8" s="590"/>
    </row>
    <row r="9" spans="1:28" ht="9.9499999999999993" customHeight="1">
      <c r="A9" s="506"/>
      <c r="B9" s="506"/>
      <c r="C9" s="506"/>
      <c r="D9" s="506"/>
      <c r="E9" s="506"/>
      <c r="F9" s="506"/>
      <c r="G9" s="506"/>
      <c r="H9" s="506"/>
      <c r="I9" s="57"/>
      <c r="J9" s="57"/>
      <c r="K9" s="57"/>
      <c r="L9" s="558" t="s">
        <v>941</v>
      </c>
      <c r="M9" s="558"/>
      <c r="N9" s="558"/>
      <c r="O9" s="165"/>
      <c r="Q9" s="535"/>
      <c r="R9" s="590"/>
      <c r="S9" s="590"/>
      <c r="T9" s="590"/>
      <c r="U9" s="590"/>
      <c r="V9" s="590"/>
      <c r="W9" s="590"/>
      <c r="X9" s="590"/>
      <c r="Y9" s="590"/>
      <c r="Z9" s="590"/>
      <c r="AA9" s="590"/>
      <c r="AB9" s="590"/>
    </row>
    <row r="10" spans="1:28" ht="14.25" customHeight="1" thickBot="1">
      <c r="A10" s="506"/>
      <c r="C10" s="209" t="s">
        <v>620</v>
      </c>
      <c r="D10" s="217">
        <v>2025</v>
      </c>
      <c r="E10" s="409"/>
      <c r="F10" s="209"/>
      <c r="H10" s="565" t="s">
        <v>396</v>
      </c>
      <c r="I10" s="565"/>
      <c r="J10" s="565"/>
      <c r="K10" s="565"/>
      <c r="L10" s="581" t="s">
        <v>397</v>
      </c>
      <c r="M10" s="581"/>
      <c r="N10" s="581"/>
      <c r="O10" s="165"/>
      <c r="Q10" s="535"/>
      <c r="R10" s="590" t="s">
        <v>1097</v>
      </c>
      <c r="S10" s="590"/>
      <c r="T10" s="590"/>
      <c r="U10" s="590"/>
      <c r="V10" s="590"/>
      <c r="W10" s="590"/>
      <c r="X10" s="590"/>
      <c r="Y10" s="590"/>
      <c r="Z10" s="590"/>
      <c r="AA10" s="590"/>
      <c r="AB10" s="590"/>
    </row>
    <row r="11" spans="1:28" ht="14.25" thickBot="1">
      <c r="A11" s="506"/>
      <c r="C11" s="509" t="str">
        <f>IF(VLOOKUP(L10,計算シート!F15:G22,2,0)=4,"奨学生番号","申込受付番号")</f>
        <v>申込受付番号</v>
      </c>
      <c r="D11" s="576" t="s">
        <v>1085</v>
      </c>
      <c r="E11" s="576"/>
      <c r="F11" s="576"/>
      <c r="G11" s="506" t="s">
        <v>433</v>
      </c>
      <c r="H11" s="521" t="s">
        <v>1086</v>
      </c>
      <c r="I11" s="165" t="s">
        <v>433</v>
      </c>
      <c r="J11" s="561" t="s">
        <v>1089</v>
      </c>
      <c r="K11" s="561"/>
      <c r="L11" s="561"/>
      <c r="M11" s="561"/>
      <c r="N11" s="561"/>
      <c r="O11" s="165"/>
      <c r="Q11" s="535"/>
      <c r="R11" s="590"/>
      <c r="S11" s="590"/>
      <c r="T11" s="590"/>
      <c r="U11" s="590"/>
      <c r="V11" s="590"/>
      <c r="W11" s="590"/>
      <c r="X11" s="590"/>
      <c r="Y11" s="590"/>
      <c r="Z11" s="590"/>
      <c r="AA11" s="590"/>
      <c r="AB11" s="590"/>
    </row>
    <row r="12" spans="1:28" ht="6.75" customHeight="1">
      <c r="A12" s="506"/>
      <c r="B12" s="139"/>
      <c r="C12" s="471"/>
      <c r="D12" s="472"/>
      <c r="E12" s="472"/>
      <c r="F12" s="472"/>
      <c r="G12" s="473"/>
      <c r="H12" s="474"/>
      <c r="I12" s="473"/>
      <c r="J12" s="475"/>
      <c r="K12" s="475"/>
      <c r="L12" s="475"/>
      <c r="M12" s="475"/>
      <c r="N12" s="473"/>
      <c r="O12" s="165"/>
      <c r="Q12" s="535"/>
      <c r="R12" s="590"/>
      <c r="S12" s="590"/>
      <c r="T12" s="590"/>
      <c r="U12" s="590"/>
      <c r="V12" s="590"/>
      <c r="W12" s="590"/>
      <c r="X12" s="590"/>
      <c r="Y12" s="590"/>
      <c r="Z12" s="590"/>
      <c r="AA12" s="590"/>
      <c r="AB12" s="590"/>
    </row>
    <row r="13" spans="1:28" ht="14.25" thickBot="1">
      <c r="B13" s="478"/>
      <c r="C13" s="477" t="str">
        <f>IF(VLOOKUP(L10,計算シート!F15:G22,2,0)=4,"奨学生","申込者")&amp;"本人氏名"</f>
        <v>申込者本人氏名</v>
      </c>
      <c r="D13" s="577" t="s">
        <v>1087</v>
      </c>
      <c r="E13" s="577"/>
      <c r="F13" s="577"/>
      <c r="G13" s="566" t="str">
        <f>IF(計算シート!C67=0,"本人生年月日","")</f>
        <v>本人生年月日</v>
      </c>
      <c r="H13" s="566"/>
      <c r="I13" s="557">
        <v>38357</v>
      </c>
      <c r="J13" s="557"/>
      <c r="K13" s="557"/>
      <c r="L13" s="557"/>
      <c r="M13" s="470" t="str">
        <f>IF(計算シート!C67=0,"（ yyyy / mm / dd ）","")</f>
        <v>（ yyyy / mm / dd ）</v>
      </c>
      <c r="N13" s="476"/>
      <c r="Q13" s="535"/>
      <c r="R13" s="590"/>
      <c r="S13" s="590"/>
      <c r="T13" s="590"/>
      <c r="U13" s="590"/>
      <c r="V13" s="590"/>
      <c r="W13" s="590"/>
      <c r="X13" s="590"/>
      <c r="Y13" s="590"/>
      <c r="Z13" s="590"/>
      <c r="AA13" s="590"/>
      <c r="AB13" s="590"/>
    </row>
    <row r="14" spans="1:28" ht="1.5" customHeight="1">
      <c r="B14" s="139"/>
      <c r="C14" s="471"/>
      <c r="D14" s="480"/>
      <c r="E14" s="480"/>
      <c r="F14" s="480"/>
      <c r="G14" s="481"/>
      <c r="H14" s="481"/>
      <c r="I14" s="482"/>
      <c r="J14" s="482"/>
      <c r="K14" s="483"/>
      <c r="L14" s="483"/>
      <c r="M14" s="484"/>
      <c r="N14" s="483"/>
      <c r="Q14" s="535"/>
      <c r="R14" s="590"/>
      <c r="S14" s="590"/>
      <c r="T14" s="590"/>
      <c r="U14" s="590"/>
      <c r="V14" s="590"/>
      <c r="W14" s="590"/>
      <c r="X14" s="590"/>
      <c r="Y14" s="590"/>
      <c r="Z14" s="590"/>
      <c r="AA14" s="590"/>
      <c r="AB14" s="590"/>
    </row>
    <row r="15" spans="1:28" ht="14.25" customHeight="1" thickBot="1">
      <c r="A15" s="479"/>
      <c r="B15" s="478"/>
      <c r="C15" s="477" t="str">
        <f>IF(計算シート!C67=0,"生計維持者１","配偶者")&amp;"の氏名"</f>
        <v>生計維持者１の氏名</v>
      </c>
      <c r="D15" s="577" t="s">
        <v>1088</v>
      </c>
      <c r="E15" s="577"/>
      <c r="F15" s="577"/>
      <c r="G15" s="562" t="str">
        <f>IF(計算シート!C67=0,"本人との続柄","")</f>
        <v>本人との続柄</v>
      </c>
      <c r="H15" s="562"/>
      <c r="I15" s="559" t="s">
        <v>1065</v>
      </c>
      <c r="J15" s="559"/>
      <c r="K15" s="490"/>
      <c r="L15" s="490"/>
      <c r="M15" s="491"/>
      <c r="N15" s="492"/>
      <c r="Q15" s="535"/>
      <c r="R15" s="590" t="s">
        <v>416</v>
      </c>
      <c r="S15" s="590"/>
      <c r="T15" s="590"/>
      <c r="U15" s="590"/>
      <c r="V15" s="590"/>
      <c r="W15" s="590"/>
      <c r="X15" s="590"/>
      <c r="Y15" s="590"/>
      <c r="Z15" s="590"/>
      <c r="AA15" s="590"/>
      <c r="AB15" s="590"/>
    </row>
    <row r="16" spans="1:28" ht="2.1" customHeight="1">
      <c r="B16" s="139"/>
      <c r="C16" s="471"/>
      <c r="D16" s="480"/>
      <c r="E16" s="480"/>
      <c r="F16" s="480"/>
      <c r="G16" s="493"/>
      <c r="H16" s="493"/>
      <c r="I16" s="494"/>
      <c r="J16" s="494"/>
      <c r="K16" s="495"/>
      <c r="L16" s="495"/>
      <c r="M16" s="496"/>
      <c r="N16" s="496"/>
      <c r="Q16" s="535"/>
      <c r="R16" s="590"/>
      <c r="S16" s="590"/>
      <c r="T16" s="590"/>
      <c r="U16" s="590"/>
      <c r="V16" s="590"/>
      <c r="W16" s="590"/>
      <c r="X16" s="590"/>
      <c r="Y16" s="590"/>
      <c r="Z16" s="590"/>
      <c r="AA16" s="590"/>
      <c r="AB16" s="590"/>
    </row>
    <row r="17" spans="1:28" ht="14.25" thickBot="1">
      <c r="A17" s="479"/>
      <c r="B17" s="478"/>
      <c r="C17" s="477" t="str">
        <f>IF(AND(計算シート!C67=0,NOT(OR(F36="いいえ",I15="祖父",I15="祖母",I15="その他"))),"生計維持者２"&amp;"の氏名","")</f>
        <v>生計維持者２の氏名</v>
      </c>
      <c r="D17" s="559" t="s">
        <v>366</v>
      </c>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c r="Q17" s="535"/>
      <c r="R17" s="590"/>
      <c r="S17" s="590"/>
      <c r="T17" s="590"/>
      <c r="U17" s="590"/>
      <c r="V17" s="590"/>
      <c r="W17" s="590"/>
      <c r="X17" s="590"/>
      <c r="Y17" s="590"/>
      <c r="Z17" s="590"/>
      <c r="AA17" s="590"/>
      <c r="AB17" s="590"/>
    </row>
    <row r="18" spans="1:28" ht="2.1" customHeight="1">
      <c r="C18" s="509"/>
      <c r="D18" s="449"/>
      <c r="E18" s="449"/>
      <c r="F18" s="449"/>
      <c r="G18" s="485"/>
      <c r="H18" s="485"/>
      <c r="I18" s="450"/>
      <c r="J18" s="450"/>
      <c r="L18" s="469"/>
      <c r="M18" s="469"/>
      <c r="N18" s="202"/>
      <c r="Q18" s="535"/>
      <c r="R18" s="590"/>
      <c r="S18" s="590"/>
      <c r="T18" s="590"/>
      <c r="U18" s="590"/>
      <c r="V18" s="590"/>
      <c r="W18" s="590"/>
      <c r="X18" s="590"/>
      <c r="Y18" s="590"/>
      <c r="Z18" s="590"/>
      <c r="AA18" s="590"/>
      <c r="AB18" s="590"/>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0"/>
      <c r="S19" s="590"/>
      <c r="T19" s="590"/>
      <c r="U19" s="590"/>
      <c r="V19" s="590"/>
      <c r="W19" s="590"/>
      <c r="X19" s="590"/>
      <c r="Y19" s="590"/>
      <c r="Z19" s="590"/>
      <c r="AA19" s="590"/>
      <c r="AB19" s="590"/>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0" t="s">
        <v>364</v>
      </c>
      <c r="S20" s="590"/>
      <c r="T20" s="590"/>
      <c r="U20" s="590"/>
      <c r="V20" s="590"/>
      <c r="W20" s="590"/>
      <c r="X20" s="590"/>
      <c r="Y20" s="590"/>
      <c r="Z20" s="590"/>
      <c r="AA20" s="590"/>
      <c r="AB20" s="590"/>
    </row>
    <row r="21" spans="1:28" ht="3.75" customHeight="1" thickBot="1">
      <c r="A21" s="80"/>
      <c r="B21" s="80"/>
      <c r="C21" s="80"/>
      <c r="D21" s="80"/>
      <c r="E21" s="80"/>
      <c r="F21" s="80"/>
      <c r="G21" s="80"/>
      <c r="H21" s="57"/>
      <c r="I21" s="57"/>
      <c r="L21" s="57"/>
      <c r="M21" s="57"/>
      <c r="N21" s="57"/>
      <c r="Q21" s="535"/>
      <c r="R21" s="590"/>
      <c r="S21" s="590"/>
      <c r="T21" s="590"/>
      <c r="U21" s="590"/>
      <c r="V21" s="590"/>
      <c r="W21" s="590"/>
      <c r="X21" s="590"/>
      <c r="Y21" s="590"/>
      <c r="Z21" s="590"/>
      <c r="AA21" s="590"/>
      <c r="AB21" s="590"/>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0"/>
      <c r="S22" s="590"/>
      <c r="T22" s="590"/>
      <c r="U22" s="590"/>
      <c r="V22" s="590"/>
      <c r="W22" s="590"/>
      <c r="X22" s="590"/>
      <c r="Y22" s="590"/>
      <c r="Z22" s="590"/>
      <c r="AA22" s="590"/>
      <c r="AB22" s="590"/>
    </row>
    <row r="23" spans="1:28" s="98" customFormat="1" ht="12.95" customHeight="1" thickBot="1">
      <c r="A23" s="170" t="s">
        <v>316</v>
      </c>
      <c r="B23" s="592" t="str">
        <f>IF(計算シート!C67=0,"生年月日（yyyy/mm/dd）","")</f>
        <v>生年月日（yyyy/mm/dd）</v>
      </c>
      <c r="C23" s="593"/>
      <c r="D23" s="593"/>
      <c r="E23" s="365"/>
      <c r="F23" s="366">
        <f>I13</f>
        <v>38357</v>
      </c>
      <c r="G23" s="102"/>
      <c r="I23" s="191" t="s">
        <v>374</v>
      </c>
      <c r="J23" s="75"/>
      <c r="K23" s="75"/>
      <c r="L23" s="75"/>
      <c r="M23" s="75"/>
      <c r="N23" s="102"/>
      <c r="Q23" s="536"/>
      <c r="R23" s="590"/>
      <c r="S23" s="590"/>
      <c r="T23" s="590"/>
      <c r="U23" s="590"/>
      <c r="V23" s="590"/>
      <c r="W23" s="590"/>
      <c r="X23" s="590"/>
      <c r="Y23" s="590"/>
      <c r="Z23" s="590"/>
      <c r="AA23" s="590"/>
      <c r="AB23" s="590"/>
    </row>
    <row r="24" spans="1:28" s="98" customFormat="1" ht="12.95" customHeight="1" thickBot="1">
      <c r="A24" s="171" t="s">
        <v>317</v>
      </c>
      <c r="B24" s="555" t="str">
        <f>IF(計算シート!C67=0,"どちらの生計維持者に扶養されていますか","")</f>
        <v>どちらの生計維持者に扶養されていますか</v>
      </c>
      <c r="C24" s="556"/>
      <c r="D24" s="556"/>
      <c r="F24" s="58" t="s">
        <v>38</v>
      </c>
      <c r="G24" s="102"/>
      <c r="I24" s="191" t="s">
        <v>375</v>
      </c>
      <c r="J24" s="75"/>
      <c r="K24" s="75"/>
      <c r="L24" s="75"/>
      <c r="M24" s="75"/>
      <c r="N24" s="102"/>
      <c r="Q24" s="536"/>
      <c r="R24" s="590"/>
      <c r="S24" s="590"/>
      <c r="T24" s="590"/>
      <c r="U24" s="590"/>
      <c r="V24" s="590"/>
      <c r="W24" s="590"/>
      <c r="X24" s="590"/>
      <c r="Y24" s="590"/>
      <c r="Z24" s="590"/>
      <c r="AA24" s="590"/>
      <c r="AB24" s="590"/>
    </row>
    <row r="25" spans="1:28" s="98" customFormat="1" ht="12.95" customHeight="1" thickBot="1">
      <c r="A25" s="171" t="s">
        <v>318</v>
      </c>
      <c r="B25" s="546" t="str">
        <f>IF(計算シート!C67=0,"障がい者に該当していますか","")</f>
        <v>障がい者に該当していますか</v>
      </c>
      <c r="C25" s="547"/>
      <c r="D25" s="547"/>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48" t="str">
        <f>IF(計算シート!C67=0,"奨学生本人に収入（所得）がありますか","")</f>
        <v>奨学生本人に収入（所得）がありますか</v>
      </c>
      <c r="C27" s="549"/>
      <c r="D27" s="549"/>
      <c r="E27" s="99"/>
      <c r="F27" s="58" t="s">
        <v>40</v>
      </c>
      <c r="G27" s="102"/>
      <c r="I27" s="455">
        <v>2</v>
      </c>
      <c r="J27" s="583" t="s">
        <v>384</v>
      </c>
      <c r="K27" s="583"/>
      <c r="L27" s="583"/>
      <c r="M27" s="583"/>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48" t="str">
        <f>IF(計算シート!C67=0,"　　給与収入金額","")</f>
        <v>　　給与収入金額</v>
      </c>
      <c r="C29" s="549"/>
      <c r="D29" s="549"/>
      <c r="F29" s="200">
        <v>1000000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v>
      </c>
      <c r="Q30" s="536"/>
      <c r="R30" s="590" t="s">
        <v>1076</v>
      </c>
      <c r="S30" s="590"/>
      <c r="T30" s="590"/>
      <c r="U30" s="590"/>
      <c r="V30" s="590"/>
      <c r="W30" s="590"/>
      <c r="X30" s="590"/>
      <c r="Y30" s="590"/>
      <c r="Z30" s="590"/>
      <c r="AA30" s="590"/>
      <c r="AB30" s="590"/>
    </row>
    <row r="31" spans="1:28"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c r="Q31" s="536"/>
      <c r="R31" s="590"/>
      <c r="S31" s="590"/>
      <c r="T31" s="590"/>
      <c r="U31" s="590"/>
      <c r="V31" s="590"/>
      <c r="W31" s="590"/>
      <c r="X31" s="590"/>
      <c r="Y31" s="590"/>
      <c r="Z31" s="590"/>
      <c r="AA31" s="590"/>
      <c r="AB31" s="590"/>
    </row>
    <row r="32" spans="1:28" s="98" customFormat="1" ht="3" customHeight="1" thickTop="1">
      <c r="Q32" s="536"/>
      <c r="R32" s="590"/>
      <c r="S32" s="590"/>
      <c r="T32" s="590"/>
      <c r="U32" s="590"/>
      <c r="V32" s="590"/>
      <c r="W32" s="590"/>
      <c r="X32" s="590"/>
      <c r="Y32" s="590"/>
      <c r="Z32" s="590"/>
      <c r="AA32" s="590"/>
      <c r="AB32" s="590"/>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0"/>
      <c r="S33" s="590"/>
      <c r="T33" s="590"/>
      <c r="U33" s="590"/>
      <c r="V33" s="590"/>
      <c r="W33" s="590"/>
      <c r="X33" s="590"/>
      <c r="Y33" s="590"/>
      <c r="Z33" s="590"/>
      <c r="AA33" s="590"/>
      <c r="AB33" s="590"/>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55" t="s">
        <v>406</v>
      </c>
      <c r="C35" s="556"/>
      <c r="D35" s="556"/>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0" t="s">
        <v>1123</v>
      </c>
      <c r="S41" s="590"/>
      <c r="T41" s="590"/>
      <c r="U41" s="590"/>
      <c r="V41" s="590"/>
      <c r="W41" s="590"/>
      <c r="X41" s="590"/>
      <c r="Y41" s="590"/>
      <c r="Z41" s="590"/>
      <c r="AA41" s="590"/>
      <c r="AB41" s="590"/>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0"/>
      <c r="S42" s="590"/>
      <c r="T42" s="590"/>
      <c r="U42" s="590"/>
      <c r="V42" s="590"/>
      <c r="W42" s="590"/>
      <c r="X42" s="590"/>
      <c r="Y42" s="590"/>
      <c r="Z42" s="590"/>
      <c r="AA42" s="590"/>
      <c r="AB42" s="590"/>
    </row>
    <row r="43" spans="1:28" s="98" customFormat="1" ht="12.95" customHeight="1" thickBot="1">
      <c r="A43" s="173" t="s">
        <v>332</v>
      </c>
      <c r="B43" s="571" t="s">
        <v>272</v>
      </c>
      <c r="C43" s="572"/>
      <c r="D43" s="573"/>
      <c r="E43" s="62"/>
      <c r="F43" s="73" t="s">
        <v>785</v>
      </c>
      <c r="G43" s="75"/>
      <c r="H43" s="425"/>
      <c r="I43" s="113"/>
      <c r="J43" s="176" t="s">
        <v>338</v>
      </c>
      <c r="K43" s="76"/>
      <c r="L43" s="73" t="s">
        <v>49</v>
      </c>
      <c r="M43" s="102"/>
      <c r="N43" s="518" t="s">
        <v>1115</v>
      </c>
      <c r="P43" s="114"/>
      <c r="Q43" s="536"/>
      <c r="R43" s="590"/>
      <c r="S43" s="590"/>
      <c r="T43" s="590"/>
      <c r="U43" s="590"/>
      <c r="V43" s="590"/>
      <c r="W43" s="590"/>
      <c r="X43" s="590"/>
      <c r="Y43" s="590"/>
      <c r="Z43" s="590"/>
      <c r="AA43" s="590"/>
      <c r="AB43" s="590"/>
    </row>
    <row r="44" spans="1:28" s="98" customFormat="1" ht="12.95" customHeight="1" thickBot="1">
      <c r="A44" s="174" t="s">
        <v>333</v>
      </c>
      <c r="B44" s="574" t="s">
        <v>274</v>
      </c>
      <c r="C44" s="575"/>
      <c r="D44" s="575"/>
      <c r="E44" s="430"/>
      <c r="F44" s="200">
        <v>59428</v>
      </c>
      <c r="G44" s="407" t="str">
        <f>MID(F43,SEARCH("(",F43)+1,3)</f>
        <v>USD</v>
      </c>
      <c r="H44" s="426"/>
      <c r="I44" s="113"/>
      <c r="J44" s="178" t="s">
        <v>339</v>
      </c>
      <c r="K44" s="76"/>
      <c r="L44" s="200">
        <v>1030000</v>
      </c>
      <c r="M44" s="100" t="str">
        <f>MID(L43,SEARCH("(",L43)+1,3)</f>
        <v>JPY</v>
      </c>
      <c r="N44" s="519" t="s">
        <v>1116</v>
      </c>
      <c r="P44" s="114"/>
      <c r="Q44" s="536"/>
      <c r="R44" s="590"/>
      <c r="S44" s="590"/>
      <c r="T44" s="590"/>
      <c r="U44" s="590"/>
      <c r="V44" s="590"/>
      <c r="W44" s="590"/>
      <c r="X44" s="590"/>
      <c r="Y44" s="590"/>
      <c r="Z44" s="590"/>
      <c r="AA44" s="590"/>
      <c r="AB44" s="590"/>
    </row>
    <row r="45" spans="1:28" s="98" customFormat="1" ht="12.95" customHeight="1" thickBot="1">
      <c r="A45" s="174" t="s">
        <v>334</v>
      </c>
      <c r="B45" s="574" t="s">
        <v>273</v>
      </c>
      <c r="C45" s="575"/>
      <c r="D45" s="575"/>
      <c r="E45" s="430"/>
      <c r="F45" s="73" t="s">
        <v>785</v>
      </c>
      <c r="G45" s="75"/>
      <c r="H45" s="425"/>
      <c r="I45" s="113"/>
      <c r="J45" s="178" t="s">
        <v>340</v>
      </c>
      <c r="K45" s="76"/>
      <c r="L45" s="73" t="s">
        <v>49</v>
      </c>
      <c r="M45" s="102"/>
      <c r="N45" s="519" t="s">
        <v>1117</v>
      </c>
      <c r="P45" s="114"/>
      <c r="Q45" s="536"/>
      <c r="R45" s="590"/>
      <c r="S45" s="590"/>
      <c r="T45" s="590"/>
      <c r="U45" s="590"/>
      <c r="V45" s="590"/>
      <c r="W45" s="590"/>
      <c r="X45" s="590"/>
      <c r="Y45" s="590"/>
      <c r="Z45" s="590"/>
      <c r="AA45" s="590"/>
      <c r="AB45" s="590"/>
    </row>
    <row r="46" spans="1:28" s="98" customFormat="1" ht="12.95" customHeight="1" thickBot="1">
      <c r="A46" s="174" t="s">
        <v>335</v>
      </c>
      <c r="B46" s="578" t="s">
        <v>275</v>
      </c>
      <c r="C46" s="579"/>
      <c r="D46" s="579"/>
      <c r="E46" s="62"/>
      <c r="F46" s="200">
        <v>0</v>
      </c>
      <c r="G46" s="407" t="str">
        <f>MID(F45,SEARCH("(",F45)+1,3)</f>
        <v>USD</v>
      </c>
      <c r="H46" s="426"/>
      <c r="I46" s="113"/>
      <c r="J46" s="178" t="s">
        <v>341</v>
      </c>
      <c r="K46" s="76"/>
      <c r="L46" s="200">
        <v>0</v>
      </c>
      <c r="M46" s="120" t="str">
        <f>MID(L45,SEARCH("(",L45)+1,3)</f>
        <v>JPY</v>
      </c>
      <c r="N46" s="520" t="s">
        <v>1118</v>
      </c>
      <c r="P46" s="114"/>
      <c r="Q46" s="536"/>
      <c r="R46" s="590"/>
      <c r="S46" s="590"/>
      <c r="T46" s="590"/>
      <c r="U46" s="590"/>
      <c r="V46" s="590"/>
      <c r="W46" s="590"/>
      <c r="X46" s="590"/>
      <c r="Y46" s="590"/>
      <c r="Z46" s="590"/>
      <c r="AA46" s="590"/>
      <c r="AB46" s="590"/>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0"/>
      <c r="S47" s="590"/>
      <c r="T47" s="590"/>
      <c r="U47" s="590"/>
      <c r="V47" s="590"/>
      <c r="W47" s="590"/>
      <c r="X47" s="590"/>
      <c r="Y47" s="590"/>
      <c r="Z47" s="590"/>
      <c r="AA47" s="590"/>
      <c r="AB47" s="590"/>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0"/>
      <c r="S48" s="590"/>
      <c r="T48" s="590"/>
      <c r="U48" s="590"/>
      <c r="V48" s="590"/>
      <c r="W48" s="590"/>
      <c r="X48" s="590"/>
      <c r="Y48" s="590"/>
      <c r="Z48" s="590"/>
      <c r="AA48" s="590"/>
      <c r="AB48" s="590"/>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0" t="s">
        <v>1098</v>
      </c>
      <c r="S49" s="590"/>
      <c r="T49" s="590"/>
      <c r="U49" s="590"/>
      <c r="V49" s="590"/>
      <c r="W49" s="590"/>
      <c r="X49" s="590"/>
      <c r="Y49" s="590"/>
      <c r="Z49" s="590"/>
      <c r="AA49" s="590"/>
      <c r="AB49" s="590"/>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0"/>
      <c r="S50" s="590"/>
      <c r="T50" s="590"/>
      <c r="U50" s="590"/>
      <c r="V50" s="590"/>
      <c r="W50" s="590"/>
      <c r="X50" s="590"/>
      <c r="Y50" s="590"/>
      <c r="Z50" s="590"/>
      <c r="AA50" s="590"/>
      <c r="AB50" s="590"/>
    </row>
    <row r="51" spans="1:28" s="98" customFormat="1" ht="12.95" customHeight="1" thickBot="1">
      <c r="A51" s="174" t="s">
        <v>344</v>
      </c>
      <c r="B51" s="548" t="s">
        <v>0</v>
      </c>
      <c r="C51" s="549"/>
      <c r="D51" s="549"/>
      <c r="E51" s="430"/>
      <c r="F51" s="58">
        <v>0</v>
      </c>
      <c r="G51" s="412" t="s">
        <v>48</v>
      </c>
      <c r="H51" s="486" t="s">
        <v>938</v>
      </c>
      <c r="I51" s="113"/>
      <c r="J51" s="176" t="s">
        <v>353</v>
      </c>
      <c r="K51" s="76"/>
      <c r="L51" s="58">
        <v>0</v>
      </c>
      <c r="M51" s="412" t="s">
        <v>48</v>
      </c>
      <c r="N51" s="444" t="s">
        <v>1121</v>
      </c>
      <c r="O51" s="102"/>
      <c r="P51" s="114"/>
      <c r="Q51" s="536"/>
      <c r="R51" s="590"/>
      <c r="S51" s="590"/>
      <c r="T51" s="590"/>
      <c r="U51" s="590"/>
      <c r="V51" s="590"/>
      <c r="W51" s="590"/>
      <c r="X51" s="590"/>
      <c r="Y51" s="590"/>
      <c r="Z51" s="590"/>
      <c r="AA51" s="590"/>
      <c r="AB51" s="590"/>
    </row>
    <row r="52" spans="1:28" s="98" customFormat="1" ht="12.95" customHeight="1" thickBot="1">
      <c r="A52" s="174" t="s">
        <v>345</v>
      </c>
      <c r="B52" s="548" t="s">
        <v>1</v>
      </c>
      <c r="C52" s="549"/>
      <c r="D52" s="549"/>
      <c r="E52" s="430"/>
      <c r="F52" s="58">
        <v>0</v>
      </c>
      <c r="G52" s="412" t="s">
        <v>48</v>
      </c>
      <c r="H52" s="487" t="s">
        <v>939</v>
      </c>
      <c r="I52" s="113"/>
      <c r="J52" s="178" t="s">
        <v>354</v>
      </c>
      <c r="K52" s="76"/>
      <c r="L52" s="58">
        <v>0</v>
      </c>
      <c r="M52" s="412" t="s">
        <v>48</v>
      </c>
      <c r="N52" s="445" t="s">
        <v>1122</v>
      </c>
      <c r="O52" s="102"/>
      <c r="P52" s="114"/>
      <c r="Q52" s="536"/>
      <c r="R52" s="590"/>
      <c r="S52" s="590"/>
      <c r="T52" s="590"/>
      <c r="U52" s="590"/>
      <c r="V52" s="590"/>
      <c r="W52" s="590"/>
      <c r="X52" s="590"/>
      <c r="Y52" s="590"/>
      <c r="Z52" s="590"/>
      <c r="AA52" s="590"/>
      <c r="AB52" s="590"/>
    </row>
    <row r="53" spans="1:28"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c r="Q53" s="536"/>
      <c r="R53" s="590" t="s">
        <v>1099</v>
      </c>
      <c r="S53" s="590"/>
      <c r="T53" s="590"/>
      <c r="U53" s="590"/>
      <c r="V53" s="590"/>
      <c r="W53" s="590"/>
      <c r="X53" s="590"/>
      <c r="Y53" s="590"/>
      <c r="Z53" s="590"/>
      <c r="AA53" s="590"/>
      <c r="AB53" s="590"/>
    </row>
    <row r="54" spans="1:28" s="98" customFormat="1" ht="12.95" customHeight="1" thickBot="1">
      <c r="A54" s="174" t="s">
        <v>347</v>
      </c>
      <c r="B54" s="548" t="s">
        <v>3</v>
      </c>
      <c r="C54" s="549"/>
      <c r="D54" s="549"/>
      <c r="E54" s="430"/>
      <c r="F54" s="58">
        <v>3</v>
      </c>
      <c r="G54" s="416" t="s">
        <v>48</v>
      </c>
      <c r="H54" s="58">
        <v>2</v>
      </c>
      <c r="I54" s="414" t="s">
        <v>48</v>
      </c>
      <c r="J54" s="178" t="s">
        <v>356</v>
      </c>
      <c r="K54" s="76"/>
      <c r="L54" s="58">
        <v>0</v>
      </c>
      <c r="M54" s="447" t="s">
        <v>48</v>
      </c>
      <c r="N54" s="58">
        <v>0</v>
      </c>
      <c r="O54" s="448" t="s">
        <v>48</v>
      </c>
      <c r="P54" s="114"/>
      <c r="Q54" s="536"/>
      <c r="R54" s="590"/>
      <c r="S54" s="590"/>
      <c r="T54" s="590"/>
      <c r="U54" s="590"/>
      <c r="V54" s="590"/>
      <c r="W54" s="590"/>
      <c r="X54" s="590"/>
      <c r="Y54" s="590"/>
      <c r="Z54" s="590"/>
      <c r="AA54" s="590"/>
      <c r="AB54" s="590"/>
    </row>
    <row r="55" spans="1:28" s="98" customFormat="1" ht="12.95" customHeight="1" thickBot="1">
      <c r="A55" s="174" t="s">
        <v>348</v>
      </c>
      <c r="B55" s="548" t="s">
        <v>4</v>
      </c>
      <c r="C55" s="549"/>
      <c r="D55" s="549"/>
      <c r="E55" s="430"/>
      <c r="F55" s="58">
        <v>0</v>
      </c>
      <c r="G55" s="416" t="s">
        <v>48</v>
      </c>
      <c r="H55" s="512" t="s">
        <v>1073</v>
      </c>
      <c r="I55" s="415"/>
      <c r="J55" s="178" t="s">
        <v>357</v>
      </c>
      <c r="K55" s="76"/>
      <c r="L55" s="58">
        <v>0</v>
      </c>
      <c r="M55" s="407" t="s">
        <v>48</v>
      </c>
      <c r="N55" s="512" t="str">
        <f>IF(F36="はい","(項番42の内数)","")</f>
        <v>(項番42の内数)</v>
      </c>
      <c r="O55" s="102"/>
      <c r="P55" s="114"/>
      <c r="Q55" s="536"/>
      <c r="R55" s="590"/>
      <c r="S55" s="590"/>
      <c r="T55" s="590"/>
      <c r="U55" s="590"/>
      <c r="V55" s="590"/>
      <c r="W55" s="590"/>
      <c r="X55" s="590"/>
      <c r="Y55" s="590"/>
      <c r="Z55" s="590"/>
      <c r="AA55" s="590"/>
      <c r="AB55" s="590"/>
    </row>
    <row r="56" spans="1:28"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c r="Q56" s="536"/>
      <c r="R56" s="590"/>
      <c r="S56" s="590"/>
      <c r="T56" s="590"/>
      <c r="U56" s="590"/>
      <c r="V56" s="590"/>
      <c r="W56" s="590"/>
      <c r="X56" s="590"/>
      <c r="Y56" s="590"/>
      <c r="Z56" s="590"/>
      <c r="AA56" s="590"/>
      <c r="AB56" s="590"/>
    </row>
    <row r="57" spans="1:28"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c r="Q57" s="536"/>
      <c r="R57" s="590"/>
      <c r="S57" s="590"/>
      <c r="T57" s="590"/>
      <c r="U57" s="590"/>
      <c r="V57" s="590"/>
      <c r="W57" s="590"/>
      <c r="X57" s="590"/>
      <c r="Y57" s="590"/>
      <c r="Z57" s="590"/>
      <c r="AA57" s="590"/>
      <c r="AB57" s="590"/>
    </row>
    <row r="58" spans="1:28"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c r="Q58" s="536"/>
      <c r="R58" s="590" t="s">
        <v>1084</v>
      </c>
      <c r="S58" s="590"/>
      <c r="T58" s="590"/>
      <c r="U58" s="590"/>
      <c r="V58" s="590"/>
      <c r="W58" s="590"/>
      <c r="X58" s="590"/>
      <c r="Y58" s="590"/>
      <c r="Z58" s="590"/>
      <c r="AA58" s="590"/>
      <c r="AB58" s="590"/>
    </row>
    <row r="59" spans="1:28"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c r="Q59" s="536"/>
      <c r="R59" s="590"/>
      <c r="S59" s="590"/>
      <c r="T59" s="590"/>
      <c r="U59" s="590"/>
      <c r="V59" s="590"/>
      <c r="W59" s="590"/>
      <c r="X59" s="590"/>
      <c r="Y59" s="590"/>
      <c r="Z59" s="590"/>
      <c r="AA59" s="590"/>
      <c r="AB59" s="590"/>
    </row>
    <row r="60" spans="1:28" ht="3" customHeight="1" thickTop="1">
      <c r="E60" s="65"/>
      <c r="F60" s="66"/>
      <c r="G60" s="67"/>
      <c r="H60" s="66"/>
      <c r="I60" s="67"/>
      <c r="K60" s="65"/>
      <c r="L60" s="68"/>
      <c r="M60" s="68"/>
      <c r="N60" s="68"/>
      <c r="O60" s="68"/>
      <c r="P60" s="67"/>
      <c r="Q60" s="535"/>
      <c r="R60" s="590"/>
      <c r="S60" s="590"/>
      <c r="T60" s="590"/>
      <c r="U60" s="590"/>
      <c r="V60" s="590"/>
      <c r="W60" s="590"/>
      <c r="X60" s="590"/>
      <c r="Y60" s="590"/>
      <c r="Z60" s="590"/>
      <c r="AA60" s="590"/>
      <c r="AB60" s="590"/>
    </row>
    <row r="61" spans="1:28" ht="3.75" customHeight="1">
      <c r="Q61" s="535"/>
      <c r="R61" s="590"/>
      <c r="S61" s="590"/>
      <c r="T61" s="590"/>
      <c r="U61" s="590"/>
      <c r="V61" s="590"/>
      <c r="W61" s="590"/>
      <c r="X61" s="590"/>
      <c r="Y61" s="590"/>
      <c r="Z61" s="590"/>
      <c r="AA61" s="590"/>
      <c r="AB61" s="590"/>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0" t="s">
        <v>624</v>
      </c>
      <c r="S63" s="590"/>
      <c r="T63" s="590"/>
      <c r="U63" s="590"/>
      <c r="V63" s="590"/>
      <c r="W63" s="590"/>
      <c r="X63" s="590"/>
      <c r="Y63" s="590"/>
      <c r="Z63" s="590"/>
      <c r="AA63" s="590"/>
      <c r="AB63" s="590"/>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0"/>
      <c r="S64" s="590"/>
      <c r="T64" s="590"/>
      <c r="U64" s="590"/>
      <c r="V64" s="590"/>
      <c r="W64" s="590"/>
      <c r="X64" s="590"/>
      <c r="Y64" s="590"/>
      <c r="Z64" s="590"/>
      <c r="AA64" s="590"/>
      <c r="AB64" s="590"/>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0"/>
      <c r="S65" s="590"/>
      <c r="T65" s="590"/>
      <c r="U65" s="590"/>
      <c r="V65" s="590"/>
      <c r="W65" s="590"/>
      <c r="X65" s="590"/>
      <c r="Y65" s="590"/>
      <c r="Z65" s="590"/>
      <c r="AA65" s="590"/>
      <c r="AB65" s="590"/>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0"/>
      <c r="S66" s="590"/>
      <c r="T66" s="590"/>
      <c r="U66" s="590"/>
      <c r="V66" s="590"/>
      <c r="W66" s="590"/>
      <c r="X66" s="590"/>
      <c r="Y66" s="590"/>
      <c r="Z66" s="590"/>
      <c r="AA66" s="590"/>
      <c r="AB66" s="590"/>
    </row>
    <row r="67" spans="1:28" ht="13.5" customHeight="1">
      <c r="B67" s="149" t="s">
        <v>410</v>
      </c>
      <c r="C67" s="149"/>
      <c r="D67" s="149"/>
      <c r="E67" s="149"/>
      <c r="F67" s="149"/>
      <c r="G67" s="150"/>
      <c r="H67" s="150"/>
      <c r="I67" s="150"/>
      <c r="J67" s="150"/>
      <c r="K67" s="150"/>
      <c r="L67" s="150"/>
      <c r="M67" s="150"/>
      <c r="N67" s="150"/>
      <c r="Q67" s="535"/>
      <c r="R67" s="590" t="s">
        <v>1100</v>
      </c>
      <c r="S67" s="590"/>
      <c r="T67" s="590"/>
      <c r="U67" s="590"/>
      <c r="V67" s="590"/>
      <c r="W67" s="590"/>
      <c r="X67" s="590"/>
      <c r="Y67" s="590"/>
      <c r="Z67" s="590"/>
      <c r="AA67" s="590"/>
      <c r="AB67" s="590"/>
    </row>
    <row r="68" spans="1:28" ht="10.5" customHeight="1">
      <c r="A68" s="57"/>
      <c r="B68" s="196" t="s">
        <v>302</v>
      </c>
      <c r="C68" s="196"/>
      <c r="D68" s="196"/>
      <c r="E68" s="196"/>
      <c r="F68" s="196"/>
      <c r="G68" s="57"/>
      <c r="H68" s="57"/>
      <c r="I68" s="57"/>
      <c r="J68" s="57"/>
      <c r="K68" s="57"/>
      <c r="L68" s="57"/>
      <c r="M68" s="57"/>
      <c r="N68" s="57"/>
      <c r="O68" s="57"/>
      <c r="P68" s="57"/>
      <c r="Q68" s="535"/>
      <c r="R68" s="590"/>
      <c r="S68" s="590"/>
      <c r="T68" s="590"/>
      <c r="U68" s="590"/>
      <c r="V68" s="590"/>
      <c r="W68" s="590"/>
      <c r="X68" s="590"/>
      <c r="Y68" s="590"/>
      <c r="Z68" s="590"/>
      <c r="AA68" s="590"/>
      <c r="AB68" s="590"/>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0"/>
      <c r="S69" s="590"/>
      <c r="T69" s="590"/>
      <c r="U69" s="590"/>
      <c r="V69" s="590"/>
      <c r="W69" s="590"/>
      <c r="X69" s="590"/>
      <c r="Y69" s="590"/>
      <c r="Z69" s="590"/>
      <c r="AA69" s="590"/>
      <c r="AB69" s="590"/>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0"/>
      <c r="S70" s="590"/>
      <c r="T70" s="590"/>
      <c r="U70" s="590"/>
      <c r="V70" s="590"/>
      <c r="W70" s="590"/>
      <c r="X70" s="590"/>
      <c r="Y70" s="590"/>
      <c r="Z70" s="590"/>
      <c r="AA70" s="590"/>
      <c r="AB70" s="590"/>
    </row>
    <row r="71" spans="1:28" ht="13.5" customHeight="1">
      <c r="A71" s="139"/>
      <c r="B71" s="197" t="s">
        <v>411</v>
      </c>
      <c r="C71" s="197"/>
      <c r="D71" s="197"/>
      <c r="E71" s="197"/>
      <c r="F71" s="197"/>
      <c r="G71" s="139"/>
      <c r="H71" s="139"/>
      <c r="I71" s="139"/>
      <c r="J71" s="139"/>
      <c r="K71" s="139"/>
      <c r="L71" s="139"/>
      <c r="M71" s="139"/>
      <c r="N71" s="139"/>
      <c r="O71" s="139"/>
      <c r="P71" s="139"/>
      <c r="Q71" s="538"/>
      <c r="R71" s="590" t="s">
        <v>625</v>
      </c>
      <c r="S71" s="590"/>
      <c r="T71" s="590"/>
      <c r="U71" s="590"/>
      <c r="V71" s="590"/>
      <c r="W71" s="590"/>
      <c r="X71" s="590"/>
      <c r="Y71" s="590"/>
      <c r="Z71" s="590"/>
      <c r="AA71" s="590"/>
      <c r="AB71" s="590"/>
    </row>
    <row r="72" spans="1:28">
      <c r="B72" s="92" t="s">
        <v>298</v>
      </c>
      <c r="C72" s="92"/>
      <c r="D72" s="92"/>
      <c r="E72" s="92"/>
      <c r="F72" s="92"/>
      <c r="Q72" s="535"/>
      <c r="R72" s="590"/>
      <c r="S72" s="590"/>
      <c r="T72" s="590"/>
      <c r="U72" s="590"/>
      <c r="V72" s="590"/>
      <c r="W72" s="590"/>
      <c r="X72" s="590"/>
      <c r="Y72" s="590"/>
      <c r="Z72" s="590"/>
      <c r="AA72" s="590"/>
      <c r="AB72" s="590"/>
    </row>
    <row r="73" spans="1:28" ht="10.5" customHeight="1">
      <c r="A73" s="91"/>
      <c r="B73" s="129" t="s">
        <v>390</v>
      </c>
      <c r="C73" s="499">
        <v>0</v>
      </c>
      <c r="D73" s="500"/>
      <c r="E73" s="408"/>
      <c r="F73" s="467"/>
      <c r="G73" s="497" t="s">
        <v>943</v>
      </c>
      <c r="H73" s="503">
        <v>2</v>
      </c>
      <c r="I73" s="585" t="s">
        <v>945</v>
      </c>
      <c r="J73" s="586"/>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596" t="s">
        <v>497</v>
      </c>
      <c r="B1" s="596"/>
      <c r="C1" s="596"/>
      <c r="D1" s="596"/>
      <c r="E1" s="596"/>
      <c r="F1" s="596"/>
      <c r="G1" s="596"/>
      <c r="H1" s="596"/>
      <c r="I1" s="596"/>
      <c r="K1" s="219"/>
      <c r="L1" s="596" t="s">
        <v>363</v>
      </c>
      <c r="M1" s="596"/>
      <c r="N1" s="596"/>
      <c r="O1" s="596"/>
      <c r="P1" s="596"/>
      <c r="Q1" s="596"/>
      <c r="R1" s="596"/>
      <c r="S1" s="596"/>
      <c r="T1" s="596"/>
      <c r="U1" s="596"/>
      <c r="V1" s="596"/>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0" t="s">
        <v>420</v>
      </c>
      <c r="C5" s="600"/>
      <c r="D5" s="600"/>
      <c r="E5" s="600"/>
      <c r="F5" s="600"/>
      <c r="G5" s="600"/>
      <c r="H5" s="600"/>
      <c r="I5" s="600"/>
      <c r="K5" s="219"/>
      <c r="L5" s="598"/>
      <c r="M5" s="599"/>
      <c r="N5" s="599"/>
      <c r="O5" s="599"/>
      <c r="P5" s="599"/>
      <c r="Q5" s="599"/>
      <c r="R5" s="599"/>
      <c r="S5" s="599"/>
      <c r="T5" s="599"/>
      <c r="U5" s="599"/>
      <c r="V5" s="599"/>
    </row>
    <row r="6" spans="1:22">
      <c r="A6" s="220"/>
      <c r="B6" s="600"/>
      <c r="C6" s="600"/>
      <c r="D6" s="600"/>
      <c r="E6" s="600"/>
      <c r="F6" s="600"/>
      <c r="G6" s="600"/>
      <c r="H6" s="600"/>
      <c r="I6" s="600"/>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597" t="s">
        <v>386</v>
      </c>
      <c r="F8" s="597"/>
      <c r="G8" s="597"/>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2" t="s">
        <v>401</v>
      </c>
      <c r="F10" s="602"/>
      <c r="G10" s="602"/>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1" t="s">
        <v>387</v>
      </c>
      <c r="F12" s="601"/>
      <c r="G12" s="601"/>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6"/>
      <c r="N32" s="606"/>
      <c r="O32" s="606"/>
      <c r="P32" s="606"/>
      <c r="Q32" s="606"/>
      <c r="R32" s="606"/>
      <c r="S32" s="606"/>
      <c r="T32" s="606"/>
      <c r="U32" s="606"/>
      <c r="V32" s="606"/>
    </row>
    <row r="33" spans="1:22" s="239" customFormat="1" ht="12.95" customHeight="1" thickBot="1">
      <c r="A33" s="289" t="s">
        <v>327</v>
      </c>
      <c r="B33" s="263" t="s">
        <v>424</v>
      </c>
      <c r="C33" s="287"/>
      <c r="D33" s="252" t="s">
        <v>40</v>
      </c>
      <c r="E33" s="283"/>
      <c r="F33" s="290"/>
      <c r="G33" s="282"/>
      <c r="H33" s="291"/>
      <c r="I33" s="249"/>
      <c r="J33" s="285"/>
      <c r="K33" s="242"/>
      <c r="L33" s="598"/>
      <c r="M33" s="606"/>
      <c r="N33" s="606"/>
      <c r="O33" s="606"/>
      <c r="P33" s="606"/>
      <c r="Q33" s="606"/>
      <c r="R33" s="606"/>
      <c r="S33" s="606"/>
      <c r="T33" s="606"/>
      <c r="U33" s="606"/>
      <c r="V33" s="606"/>
    </row>
    <row r="34" spans="1:22" s="239" customFormat="1" ht="12.95" customHeight="1" thickBot="1">
      <c r="A34" s="289" t="s">
        <v>328</v>
      </c>
      <c r="B34" s="292" t="s">
        <v>312</v>
      </c>
      <c r="C34" s="293"/>
      <c r="D34" s="252" t="s">
        <v>40</v>
      </c>
      <c r="E34" s="283"/>
      <c r="F34" s="290"/>
      <c r="G34" s="282"/>
      <c r="H34" s="248"/>
      <c r="I34" s="249"/>
      <c r="J34" s="285"/>
      <c r="K34" s="242"/>
      <c r="L34" s="598"/>
      <c r="M34" s="606"/>
      <c r="N34" s="606"/>
      <c r="O34" s="606"/>
      <c r="P34" s="606"/>
      <c r="Q34" s="606"/>
      <c r="R34" s="606"/>
      <c r="S34" s="606"/>
      <c r="T34" s="606"/>
      <c r="U34" s="606"/>
      <c r="V34" s="606"/>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6"/>
      <c r="N38" s="606"/>
      <c r="O38" s="606"/>
      <c r="P38" s="606"/>
      <c r="Q38" s="606"/>
      <c r="R38" s="606"/>
      <c r="S38" s="606"/>
      <c r="T38" s="606"/>
      <c r="U38" s="606"/>
      <c r="V38" s="606"/>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6"/>
      <c r="N39" s="606"/>
      <c r="O39" s="606"/>
      <c r="P39" s="606"/>
      <c r="Q39" s="606"/>
      <c r="R39" s="606"/>
      <c r="S39" s="606"/>
      <c r="T39" s="606"/>
      <c r="U39" s="606"/>
      <c r="V39" s="606"/>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6"/>
      <c r="N40" s="606"/>
      <c r="O40" s="606"/>
      <c r="P40" s="606"/>
      <c r="Q40" s="606"/>
      <c r="R40" s="606"/>
      <c r="S40" s="606"/>
      <c r="T40" s="606"/>
      <c r="U40" s="606"/>
      <c r="V40" s="606"/>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6"/>
      <c r="N41" s="606"/>
      <c r="O41" s="606"/>
      <c r="P41" s="606"/>
      <c r="Q41" s="606"/>
      <c r="R41" s="606"/>
      <c r="S41" s="606"/>
      <c r="T41" s="606"/>
      <c r="U41" s="606"/>
      <c r="V41" s="606"/>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6"/>
      <c r="N42" s="606"/>
      <c r="O42" s="606"/>
      <c r="P42" s="606"/>
      <c r="Q42" s="606"/>
      <c r="R42" s="606"/>
      <c r="S42" s="606"/>
      <c r="T42" s="606"/>
      <c r="U42" s="606"/>
      <c r="V42" s="606"/>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6"/>
      <c r="N43" s="606"/>
      <c r="O43" s="606"/>
      <c r="P43" s="606"/>
      <c r="Q43" s="606"/>
      <c r="R43" s="606"/>
      <c r="S43" s="606"/>
      <c r="T43" s="606"/>
      <c r="U43" s="606"/>
      <c r="V43" s="606"/>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6"/>
      <c r="N44" s="606"/>
      <c r="O44" s="606"/>
      <c r="P44" s="606"/>
      <c r="Q44" s="606"/>
      <c r="R44" s="606"/>
      <c r="S44" s="606"/>
      <c r="T44" s="606"/>
      <c r="U44" s="606"/>
      <c r="V44" s="606"/>
    </row>
    <row r="45" spans="1:22" s="239" customFormat="1" ht="7.5" customHeight="1" thickTop="1" thickBot="1">
      <c r="A45" s="275"/>
      <c r="B45" s="275"/>
      <c r="C45" s="315"/>
      <c r="D45" s="275"/>
      <c r="E45" s="316"/>
      <c r="F45" s="275"/>
      <c r="G45" s="315"/>
      <c r="H45" s="275"/>
      <c r="I45" s="317"/>
      <c r="J45" s="285"/>
      <c r="K45" s="242"/>
      <c r="L45" s="598"/>
      <c r="M45" s="606"/>
      <c r="N45" s="606"/>
      <c r="O45" s="606"/>
      <c r="P45" s="606"/>
      <c r="Q45" s="606"/>
      <c r="R45" s="606"/>
      <c r="S45" s="606"/>
      <c r="T45" s="606"/>
      <c r="U45" s="606"/>
      <c r="V45" s="606"/>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7"/>
      <c r="N46" s="607"/>
      <c r="O46" s="607"/>
      <c r="P46" s="607"/>
      <c r="Q46" s="607"/>
      <c r="R46" s="607"/>
      <c r="S46" s="607"/>
      <c r="T46" s="607"/>
      <c r="U46" s="607"/>
      <c r="V46" s="607"/>
    </row>
    <row r="47" spans="1:22" s="239" customFormat="1" ht="12.95" customHeight="1" thickBot="1">
      <c r="A47" s="289" t="s">
        <v>345</v>
      </c>
      <c r="B47" s="263" t="s">
        <v>0</v>
      </c>
      <c r="C47" s="287"/>
      <c r="D47" s="252">
        <v>0</v>
      </c>
      <c r="E47" s="285" t="s">
        <v>48</v>
      </c>
      <c r="F47" s="288" t="s">
        <v>354</v>
      </c>
      <c r="G47" s="282"/>
      <c r="H47" s="252">
        <v>2</v>
      </c>
      <c r="I47" s="246" t="s">
        <v>48</v>
      </c>
      <c r="J47" s="285"/>
      <c r="K47" s="242"/>
      <c r="L47" s="608"/>
      <c r="M47" s="607"/>
      <c r="N47" s="607"/>
      <c r="O47" s="607"/>
      <c r="P47" s="607"/>
      <c r="Q47" s="607"/>
      <c r="R47" s="607"/>
      <c r="S47" s="607"/>
      <c r="T47" s="607"/>
      <c r="U47" s="607"/>
      <c r="V47" s="607"/>
    </row>
    <row r="48" spans="1:22" s="239" customFormat="1" ht="12.95" customHeight="1" thickBot="1">
      <c r="A48" s="289" t="s">
        <v>346</v>
      </c>
      <c r="B48" s="263" t="s">
        <v>1</v>
      </c>
      <c r="C48" s="287"/>
      <c r="D48" s="252">
        <v>0</v>
      </c>
      <c r="E48" s="285" t="s">
        <v>48</v>
      </c>
      <c r="F48" s="295" t="s">
        <v>355</v>
      </c>
      <c r="G48" s="282"/>
      <c r="H48" s="252">
        <v>0</v>
      </c>
      <c r="I48" s="246" t="s">
        <v>48</v>
      </c>
      <c r="J48" s="285"/>
      <c r="K48" s="242"/>
      <c r="L48" s="608"/>
      <c r="M48" s="607"/>
      <c r="N48" s="607"/>
      <c r="O48" s="607"/>
      <c r="P48" s="607"/>
      <c r="Q48" s="607"/>
      <c r="R48" s="607"/>
      <c r="S48" s="607"/>
      <c r="T48" s="607"/>
      <c r="U48" s="607"/>
      <c r="V48" s="607"/>
    </row>
    <row r="49" spans="1:22" s="239" customFormat="1" ht="12.95" customHeight="1" thickBot="1">
      <c r="A49" s="289" t="s">
        <v>347</v>
      </c>
      <c r="B49" s="263" t="s">
        <v>2</v>
      </c>
      <c r="C49" s="287"/>
      <c r="D49" s="252">
        <v>1</v>
      </c>
      <c r="E49" s="285" t="s">
        <v>48</v>
      </c>
      <c r="F49" s="295" t="s">
        <v>356</v>
      </c>
      <c r="G49" s="282"/>
      <c r="H49" s="252">
        <v>0</v>
      </c>
      <c r="I49" s="246" t="s">
        <v>48</v>
      </c>
      <c r="J49" s="285"/>
      <c r="K49" s="242"/>
      <c r="L49" s="608"/>
      <c r="M49" s="607"/>
      <c r="N49" s="607"/>
      <c r="O49" s="607"/>
      <c r="P49" s="607"/>
      <c r="Q49" s="607"/>
      <c r="R49" s="607"/>
      <c r="S49" s="607"/>
      <c r="T49" s="607"/>
      <c r="U49" s="607"/>
      <c r="V49" s="607"/>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6"/>
      <c r="N50" s="606"/>
      <c r="O50" s="606"/>
      <c r="P50" s="606"/>
      <c r="Q50" s="606"/>
      <c r="R50" s="606"/>
      <c r="S50" s="606"/>
      <c r="T50" s="606"/>
      <c r="U50" s="606"/>
      <c r="V50" s="606"/>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6"/>
      <c r="N51" s="606"/>
      <c r="O51" s="606"/>
      <c r="P51" s="606"/>
      <c r="Q51" s="606"/>
      <c r="R51" s="606"/>
      <c r="S51" s="606"/>
      <c r="T51" s="606"/>
      <c r="U51" s="606"/>
      <c r="V51" s="606"/>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6"/>
      <c r="N52" s="606"/>
      <c r="O52" s="606"/>
      <c r="P52" s="606"/>
      <c r="Q52" s="606"/>
      <c r="R52" s="606"/>
      <c r="S52" s="606"/>
      <c r="T52" s="606"/>
      <c r="U52" s="606"/>
      <c r="V52" s="606"/>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6"/>
      <c r="N53" s="606"/>
      <c r="O53" s="606"/>
      <c r="P53" s="606"/>
      <c r="Q53" s="606"/>
      <c r="R53" s="606"/>
      <c r="S53" s="606"/>
      <c r="T53" s="606"/>
      <c r="U53" s="606"/>
      <c r="V53" s="606"/>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6"/>
      <c r="N54" s="606"/>
      <c r="O54" s="606"/>
      <c r="P54" s="606"/>
      <c r="Q54" s="606"/>
      <c r="R54" s="606"/>
      <c r="S54" s="606"/>
      <c r="T54" s="606"/>
      <c r="U54" s="606"/>
      <c r="V54" s="606"/>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6"/>
      <c r="N55" s="606"/>
      <c r="O55" s="606"/>
      <c r="P55" s="606"/>
      <c r="Q55" s="606"/>
      <c r="R55" s="606"/>
      <c r="S55" s="606"/>
      <c r="T55" s="606"/>
      <c r="U55" s="606"/>
      <c r="V55" s="606"/>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603"/>
      <c r="G70" s="604"/>
      <c r="H70" s="604"/>
      <c r="I70" s="605"/>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50" t="s">
        <v>498</v>
      </c>
      <c r="B1" s="550"/>
      <c r="C1" s="550"/>
      <c r="D1" s="550"/>
      <c r="E1" s="550"/>
      <c r="F1" s="550"/>
      <c r="G1" s="550"/>
      <c r="H1" s="550"/>
      <c r="I1" s="550"/>
      <c r="P1" s="183"/>
      <c r="Q1" s="550" t="s">
        <v>363</v>
      </c>
      <c r="R1" s="550"/>
      <c r="S1" s="550"/>
      <c r="T1" s="550"/>
      <c r="U1" s="550"/>
      <c r="V1" s="550"/>
      <c r="W1" s="550"/>
      <c r="X1" s="550"/>
      <c r="Y1" s="550"/>
      <c r="Z1" s="550"/>
      <c r="AA1" s="550"/>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6"/>
      <c r="S4" s="606"/>
      <c r="T4" s="606"/>
      <c r="U4" s="606"/>
      <c r="V4" s="606"/>
      <c r="W4" s="606"/>
      <c r="X4" s="606"/>
      <c r="Y4" s="606"/>
      <c r="Z4" s="606"/>
      <c r="AA4" s="606"/>
    </row>
    <row r="5" spans="1:27" ht="13.5" customHeight="1">
      <c r="A5" s="506"/>
      <c r="B5" s="551" t="s">
        <v>430</v>
      </c>
      <c r="C5" s="551"/>
      <c r="D5" s="551"/>
      <c r="E5" s="551"/>
      <c r="F5" s="551"/>
      <c r="G5" s="551"/>
      <c r="H5" s="551"/>
      <c r="I5" s="551"/>
      <c r="P5" s="183"/>
      <c r="Q5" s="598"/>
      <c r="R5" s="606"/>
      <c r="S5" s="606"/>
      <c r="T5" s="606"/>
      <c r="U5" s="606"/>
      <c r="V5" s="606"/>
      <c r="W5" s="606"/>
      <c r="X5" s="606"/>
      <c r="Y5" s="606"/>
      <c r="Z5" s="606"/>
      <c r="AA5" s="606"/>
    </row>
    <row r="6" spans="1:27">
      <c r="A6" s="506"/>
      <c r="B6" s="551"/>
      <c r="C6" s="551"/>
      <c r="D6" s="551"/>
      <c r="E6" s="551"/>
      <c r="F6" s="551"/>
      <c r="G6" s="551"/>
      <c r="H6" s="551"/>
      <c r="I6" s="551"/>
      <c r="P6" s="183"/>
      <c r="Q6" s="598"/>
      <c r="R6" s="606"/>
      <c r="S6" s="606"/>
      <c r="T6" s="606"/>
      <c r="U6" s="606"/>
      <c r="V6" s="606"/>
      <c r="W6" s="606"/>
      <c r="X6" s="606"/>
      <c r="Y6" s="606"/>
      <c r="Z6" s="606"/>
      <c r="AA6" s="606"/>
    </row>
    <row r="7" spans="1:27" ht="13.5" customHeight="1">
      <c r="A7" s="506"/>
      <c r="B7" s="507"/>
      <c r="C7" s="507"/>
      <c r="D7" s="507"/>
      <c r="E7" s="507"/>
      <c r="F7" s="507"/>
      <c r="G7" s="507"/>
      <c r="H7" s="507"/>
      <c r="I7" s="507"/>
      <c r="P7" s="183"/>
      <c r="Q7" s="598" t="s">
        <v>395</v>
      </c>
      <c r="R7" s="606"/>
      <c r="S7" s="606"/>
      <c r="T7" s="606"/>
      <c r="U7" s="606"/>
      <c r="V7" s="606"/>
      <c r="W7" s="606"/>
      <c r="X7" s="606"/>
      <c r="Y7" s="606"/>
      <c r="Z7" s="606"/>
      <c r="AA7" s="606"/>
    </row>
    <row r="8" spans="1:27" ht="14.25" thickBot="1">
      <c r="A8" s="506"/>
      <c r="B8" s="507"/>
      <c r="C8" s="507"/>
      <c r="D8" s="507"/>
      <c r="E8" s="564" t="s">
        <v>386</v>
      </c>
      <c r="F8" s="564"/>
      <c r="G8" s="564"/>
      <c r="H8" s="508">
        <v>43647</v>
      </c>
      <c r="I8" s="507"/>
      <c r="P8" s="183"/>
      <c r="Q8" s="598"/>
      <c r="R8" s="606"/>
      <c r="S8" s="606"/>
      <c r="T8" s="606"/>
      <c r="U8" s="606"/>
      <c r="V8" s="606"/>
      <c r="W8" s="606"/>
      <c r="X8" s="606"/>
      <c r="Y8" s="606"/>
      <c r="Z8" s="606"/>
      <c r="AA8" s="606"/>
    </row>
    <row r="9" spans="1:27" ht="13.5" customHeight="1">
      <c r="A9" s="506"/>
      <c r="B9" s="506"/>
      <c r="C9" s="506"/>
      <c r="D9" s="506"/>
      <c r="E9" s="57"/>
      <c r="F9" s="57"/>
      <c r="G9" s="57"/>
      <c r="H9" s="201" t="s">
        <v>431</v>
      </c>
      <c r="I9" s="165"/>
      <c r="P9" s="183"/>
      <c r="Q9" s="598" t="s">
        <v>614</v>
      </c>
      <c r="R9" s="606"/>
      <c r="S9" s="606"/>
      <c r="T9" s="606"/>
      <c r="U9" s="606"/>
      <c r="V9" s="606"/>
      <c r="W9" s="606"/>
      <c r="X9" s="606"/>
      <c r="Y9" s="606"/>
      <c r="Z9" s="606"/>
      <c r="AA9" s="606"/>
    </row>
    <row r="10" spans="1:27" ht="13.5" customHeight="1" thickBot="1">
      <c r="A10" s="506"/>
      <c r="B10" s="209" t="s">
        <v>404</v>
      </c>
      <c r="C10" s="210"/>
      <c r="D10" s="211">
        <v>2020</v>
      </c>
      <c r="E10" s="565" t="s">
        <v>401</v>
      </c>
      <c r="F10" s="565"/>
      <c r="G10" s="565"/>
      <c r="H10" s="212" t="s">
        <v>397</v>
      </c>
      <c r="I10" s="165"/>
      <c r="P10" s="183"/>
      <c r="Q10" s="598"/>
      <c r="R10" s="606"/>
      <c r="S10" s="606"/>
      <c r="T10" s="606"/>
      <c r="U10" s="606"/>
      <c r="V10" s="606"/>
      <c r="W10" s="606"/>
      <c r="X10" s="606"/>
      <c r="Y10" s="606"/>
      <c r="Z10" s="606"/>
      <c r="AA10" s="606"/>
    </row>
    <row r="11" spans="1:27" ht="14.25" thickBot="1">
      <c r="A11" s="506"/>
      <c r="B11" s="509" t="s">
        <v>432</v>
      </c>
      <c r="C11" s="77"/>
      <c r="D11" s="215">
        <v>12345678</v>
      </c>
      <c r="E11" s="359" t="s">
        <v>433</v>
      </c>
      <c r="F11" s="360">
        <v>101</v>
      </c>
      <c r="G11" s="359" t="s">
        <v>433</v>
      </c>
      <c r="H11" s="361">
        <v>901234</v>
      </c>
      <c r="I11" s="165"/>
      <c r="P11" s="183"/>
      <c r="Q11" s="598"/>
      <c r="R11" s="606"/>
      <c r="S11" s="606"/>
      <c r="T11" s="606"/>
      <c r="U11" s="606"/>
      <c r="V11" s="606"/>
      <c r="W11" s="606"/>
      <c r="X11" s="606"/>
      <c r="Y11" s="606"/>
      <c r="Z11" s="606"/>
      <c r="AA11" s="606"/>
    </row>
    <row r="12" spans="1:27" ht="14.25" customHeight="1" thickBot="1">
      <c r="B12" s="509" t="s">
        <v>434</v>
      </c>
      <c r="C12" s="77"/>
      <c r="D12" s="77" t="s">
        <v>435</v>
      </c>
      <c r="E12" s="612" t="s">
        <v>387</v>
      </c>
      <c r="F12" s="612"/>
      <c r="G12" s="612"/>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3" t="s">
        <v>364</v>
      </c>
      <c r="R15" s="614"/>
      <c r="S15" s="614"/>
      <c r="T15" s="614"/>
      <c r="U15" s="614"/>
      <c r="V15" s="614"/>
      <c r="W15" s="614"/>
      <c r="X15" s="614"/>
      <c r="Y15" s="614"/>
      <c r="Z15" s="614"/>
      <c r="AA15" s="614"/>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3"/>
      <c r="R16" s="614"/>
      <c r="S16" s="614"/>
      <c r="T16" s="614"/>
      <c r="U16" s="614"/>
      <c r="V16" s="614"/>
      <c r="W16" s="614"/>
      <c r="X16" s="614"/>
      <c r="Y16" s="614"/>
      <c r="Z16" s="614"/>
      <c r="AA16" s="614"/>
    </row>
    <row r="17" spans="1:27" ht="7.5" customHeight="1" thickBot="1">
      <c r="A17" s="80"/>
      <c r="B17" s="80"/>
      <c r="C17" s="80"/>
      <c r="D17" s="80"/>
      <c r="E17" s="80"/>
      <c r="P17" s="183"/>
      <c r="Q17" s="613"/>
      <c r="R17" s="614"/>
      <c r="S17" s="614"/>
      <c r="T17" s="614"/>
      <c r="U17" s="614"/>
      <c r="V17" s="614"/>
      <c r="W17" s="614"/>
      <c r="X17" s="614"/>
      <c r="Y17" s="614"/>
      <c r="Z17" s="614"/>
      <c r="AA17" s="614"/>
    </row>
    <row r="18" spans="1:27" s="98" customFormat="1" ht="15.6" customHeight="1" thickTop="1">
      <c r="A18" s="86" t="s">
        <v>439</v>
      </c>
      <c r="B18" s="96"/>
      <c r="C18" s="96"/>
      <c r="D18" s="96"/>
      <c r="E18" s="97"/>
      <c r="G18" s="83" t="s">
        <v>373</v>
      </c>
      <c r="H18" s="189"/>
      <c r="I18" s="97"/>
      <c r="P18" s="184"/>
      <c r="Q18" s="613"/>
      <c r="R18" s="614"/>
      <c r="S18" s="614"/>
      <c r="T18" s="614"/>
      <c r="U18" s="614"/>
      <c r="V18" s="614"/>
      <c r="W18" s="614"/>
      <c r="X18" s="614"/>
      <c r="Y18" s="614"/>
      <c r="Z18" s="614"/>
      <c r="AA18" s="614"/>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6"/>
      <c r="S32" s="606"/>
      <c r="T32" s="606"/>
      <c r="U32" s="606"/>
      <c r="V32" s="606"/>
      <c r="W32" s="606"/>
      <c r="X32" s="606"/>
      <c r="Y32" s="606"/>
      <c r="Z32" s="606"/>
      <c r="AA32" s="606"/>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6"/>
      <c r="S33" s="606"/>
      <c r="T33" s="606"/>
      <c r="U33" s="606"/>
      <c r="V33" s="606"/>
      <c r="W33" s="606"/>
      <c r="X33" s="606"/>
      <c r="Y33" s="606"/>
      <c r="Z33" s="606"/>
      <c r="AA33" s="606"/>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6"/>
      <c r="S34" s="606"/>
      <c r="T34" s="606"/>
      <c r="U34" s="606"/>
      <c r="V34" s="606"/>
      <c r="W34" s="606"/>
      <c r="X34" s="606"/>
      <c r="Y34" s="606"/>
      <c r="Z34" s="606"/>
      <c r="AA34" s="606"/>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6"/>
      <c r="S38" s="606"/>
      <c r="T38" s="606"/>
      <c r="U38" s="606"/>
      <c r="V38" s="606"/>
      <c r="W38" s="606"/>
      <c r="X38" s="606"/>
      <c r="Y38" s="606"/>
      <c r="Z38" s="606"/>
      <c r="AA38" s="606"/>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6"/>
      <c r="S39" s="606"/>
      <c r="T39" s="606"/>
      <c r="U39" s="606"/>
      <c r="V39" s="606"/>
      <c r="W39" s="606"/>
      <c r="X39" s="606"/>
      <c r="Y39" s="606"/>
      <c r="Z39" s="606"/>
      <c r="AA39" s="606"/>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6"/>
      <c r="S40" s="606"/>
      <c r="T40" s="606"/>
      <c r="U40" s="606"/>
      <c r="V40" s="606"/>
      <c r="W40" s="606"/>
      <c r="X40" s="606"/>
      <c r="Y40" s="606"/>
      <c r="Z40" s="606"/>
      <c r="AA40" s="606"/>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6"/>
      <c r="S41" s="606"/>
      <c r="T41" s="606"/>
      <c r="U41" s="606"/>
      <c r="V41" s="606"/>
      <c r="W41" s="606"/>
      <c r="X41" s="606"/>
      <c r="Y41" s="606"/>
      <c r="Z41" s="606"/>
      <c r="AA41" s="606"/>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6"/>
      <c r="S42" s="606"/>
      <c r="T42" s="606"/>
      <c r="U42" s="606"/>
      <c r="V42" s="606"/>
      <c r="W42" s="606"/>
      <c r="X42" s="606"/>
      <c r="Y42" s="606"/>
      <c r="Z42" s="606"/>
      <c r="AA42" s="606"/>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6"/>
      <c r="S43" s="606"/>
      <c r="T43" s="606"/>
      <c r="U43" s="606"/>
      <c r="V43" s="606"/>
      <c r="W43" s="606"/>
      <c r="X43" s="606"/>
      <c r="Y43" s="606"/>
      <c r="Z43" s="606"/>
      <c r="AA43" s="606"/>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6"/>
      <c r="S44" s="606"/>
      <c r="T44" s="606"/>
      <c r="U44" s="606"/>
      <c r="V44" s="606"/>
      <c r="W44" s="606"/>
      <c r="X44" s="606"/>
      <c r="Y44" s="606"/>
      <c r="Z44" s="606"/>
      <c r="AA44" s="606"/>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6"/>
      <c r="S45" s="606"/>
      <c r="T45" s="606"/>
      <c r="U45" s="606"/>
      <c r="V45" s="606"/>
      <c r="W45" s="606"/>
      <c r="X45" s="606"/>
      <c r="Y45" s="606"/>
      <c r="Z45" s="606"/>
      <c r="AA45" s="606"/>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7"/>
      <c r="S46" s="607"/>
      <c r="T46" s="607"/>
      <c r="U46" s="607"/>
      <c r="V46" s="607"/>
      <c r="W46" s="607"/>
      <c r="X46" s="607"/>
      <c r="Y46" s="607"/>
      <c r="Z46" s="607"/>
      <c r="AA46" s="607"/>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8"/>
      <c r="R47" s="607"/>
      <c r="S47" s="607"/>
      <c r="T47" s="607"/>
      <c r="U47" s="607"/>
      <c r="V47" s="607"/>
      <c r="W47" s="607"/>
      <c r="X47" s="607"/>
      <c r="Y47" s="607"/>
      <c r="Z47" s="607"/>
      <c r="AA47" s="607"/>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8"/>
      <c r="R48" s="607"/>
      <c r="S48" s="607"/>
      <c r="T48" s="607"/>
      <c r="U48" s="607"/>
      <c r="V48" s="607"/>
      <c r="W48" s="607"/>
      <c r="X48" s="607"/>
      <c r="Y48" s="607"/>
      <c r="Z48" s="607"/>
      <c r="AA48" s="607"/>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8"/>
      <c r="R49" s="607"/>
      <c r="S49" s="607"/>
      <c r="T49" s="607"/>
      <c r="U49" s="607"/>
      <c r="V49" s="607"/>
      <c r="W49" s="607"/>
      <c r="X49" s="607"/>
      <c r="Y49" s="607"/>
      <c r="Z49" s="607"/>
      <c r="AA49" s="607"/>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6"/>
      <c r="S50" s="606"/>
      <c r="T50" s="606"/>
      <c r="U50" s="606"/>
      <c r="V50" s="606"/>
      <c r="W50" s="606"/>
      <c r="X50" s="606"/>
      <c r="Y50" s="606"/>
      <c r="Z50" s="606"/>
      <c r="AA50" s="606"/>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6"/>
      <c r="S51" s="606"/>
      <c r="T51" s="606"/>
      <c r="U51" s="606"/>
      <c r="V51" s="606"/>
      <c r="W51" s="606"/>
      <c r="X51" s="606"/>
      <c r="Y51" s="606"/>
      <c r="Z51" s="606"/>
      <c r="AA51" s="606"/>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6"/>
      <c r="S52" s="606"/>
      <c r="T52" s="606"/>
      <c r="U52" s="606"/>
      <c r="V52" s="606"/>
      <c r="W52" s="606"/>
      <c r="X52" s="606"/>
      <c r="Y52" s="606"/>
      <c r="Z52" s="606"/>
      <c r="AA52" s="606"/>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6"/>
      <c r="S53" s="606"/>
      <c r="T53" s="606"/>
      <c r="U53" s="606"/>
      <c r="V53" s="606"/>
      <c r="W53" s="606"/>
      <c r="X53" s="606"/>
      <c r="Y53" s="606"/>
      <c r="Z53" s="606"/>
      <c r="AA53" s="606"/>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6"/>
      <c r="S54" s="606"/>
      <c r="T54" s="606"/>
      <c r="U54" s="606"/>
      <c r="V54" s="606"/>
      <c r="W54" s="606"/>
      <c r="X54" s="606"/>
      <c r="Y54" s="606"/>
      <c r="Z54" s="606"/>
      <c r="AA54" s="606"/>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6"/>
      <c r="S55" s="606"/>
      <c r="T55" s="606"/>
      <c r="U55" s="606"/>
      <c r="V55" s="606"/>
      <c r="W55" s="606"/>
      <c r="X55" s="606"/>
      <c r="Y55" s="606"/>
      <c r="Z55" s="606"/>
      <c r="AA55" s="606"/>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9"/>
      <c r="G69" s="610"/>
      <c r="H69" s="610"/>
      <c r="I69" s="611"/>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1</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1</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JASSO</cp:lastModifiedBy>
  <cp:lastPrinted>2025-03-13T01:24:59Z</cp:lastPrinted>
  <dcterms:created xsi:type="dcterms:W3CDTF">2006-09-16T00:00:00Z</dcterms:created>
  <dcterms:modified xsi:type="dcterms:W3CDTF">2025-04-06T23:52:38Z</dcterms:modified>
</cp:coreProperties>
</file>