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2\gakushitaiyoka\異動補導係\2025年度\18　適格認定（家計）\07_ホームページ更新\20250707掲載\一般ページ\"/>
    </mc:Choice>
  </mc:AlternateContent>
  <workbookProtection workbookPassword="9F49" lockStructure="1"/>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M2" i="17"/>
  <c r="EF2" i="17"/>
  <c r="EI2" i="17"/>
  <c r="W2" i="17"/>
  <c r="T2" i="17"/>
  <c r="DG2" i="17"/>
  <c r="O2" i="17"/>
  <c r="EE2" i="17"/>
  <c r="AD2" i="17"/>
  <c r="EG2" i="17"/>
  <c r="I2" i="17"/>
  <c r="EC2" i="17"/>
  <c r="DE2" i="17"/>
  <c r="J2" i="17"/>
  <c r="EP2" i="17"/>
  <c r="DF2" i="17"/>
  <c r="U2" i="17"/>
  <c r="K2" i="17"/>
  <c r="EO2" i="17"/>
  <c r="R2" i="17"/>
  <c r="EJ2" i="17"/>
  <c r="EH2" i="17"/>
  <c r="F2" i="17"/>
  <c r="ED2" i="17"/>
  <c r="N2" i="17"/>
  <c r="L2" i="17"/>
  <c r="E2" i="17"/>
  <c r="D19" i="11" l="1"/>
  <c r="C57" i="3"/>
  <c r="O2" i="1" l="1"/>
  <c r="C44" i="3" l="1"/>
  <c r="BY2" i="17"/>
  <c r="C48" i="3" l="1"/>
  <c r="C47" i="3"/>
  <c r="CB2" i="17"/>
  <c r="CC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BC2" i="17"/>
  <c r="CA2" i="17"/>
  <c r="Y2" i="17"/>
  <c r="V2" i="17"/>
  <c r="DH2" i="17"/>
  <c r="C56" i="3" l="1"/>
  <c r="B2" i="3"/>
  <c r="B61" i="13"/>
  <c r="B66" i="19"/>
  <c r="B62" i="13"/>
  <c r="B20" i="19"/>
  <c r="B65" i="19"/>
  <c r="B19" i="19"/>
  <c r="B19" i="1"/>
  <c r="C2" i="3"/>
  <c r="C49" i="3"/>
  <c r="Q46" i="13"/>
  <c r="D2" i="3"/>
  <c r="B20" i="1"/>
  <c r="L46" i="11"/>
  <c r="B66" i="1"/>
  <c r="B65" i="1"/>
  <c r="C55" i="3"/>
  <c r="CN2" i="17"/>
  <c r="B2" i="17"/>
  <c r="CD2" i="17"/>
  <c r="CJ2" i="17"/>
  <c r="AI2" i="17"/>
  <c r="D3" i="3" l="1"/>
  <c r="D51" i="3" s="1"/>
  <c r="B16" i="13"/>
  <c r="B15" i="13"/>
  <c r="B26" i="3"/>
  <c r="B15" i="11"/>
  <c r="D7" i="3"/>
  <c r="C3" i="3"/>
  <c r="C51" i="3" s="1"/>
  <c r="C58" i="3"/>
  <c r="C7" i="3"/>
  <c r="C5" i="3"/>
  <c r="D5" i="3"/>
  <c r="D6" i="3" s="1"/>
  <c r="B7" i="3"/>
  <c r="B16" i="11"/>
  <c r="B3" i="3"/>
  <c r="B4" i="3" s="1"/>
  <c r="D26" i="3"/>
  <c r="N30" i="1"/>
  <c r="C2" i="17"/>
  <c r="AN2" i="17"/>
  <c r="CO2" i="17"/>
  <c r="Z2" i="17"/>
  <c r="D2" i="17"/>
  <c r="AL2" i="17"/>
  <c r="AJ2" i="17"/>
  <c r="CS2" i="17"/>
  <c r="CK2" i="17"/>
  <c r="DL2" i="17"/>
  <c r="CR2" i="17"/>
  <c r="G2" i="17"/>
  <c r="CQ2" i="17"/>
  <c r="D54" i="3" l="1"/>
  <c r="C6" i="3"/>
  <c r="C54" i="3" s="1"/>
  <c r="N28" i="1"/>
  <c r="AM2" i="17"/>
  <c r="L50" i="1" l="1"/>
  <c r="D42" i="3"/>
  <c r="AP2" i="17"/>
  <c r="EB2" i="17"/>
  <c r="D76" i="1" l="1"/>
  <c r="D76" i="19"/>
  <c r="D9" i="3"/>
  <c r="D41" i="3"/>
  <c r="L42" i="1"/>
  <c r="B17" i="3"/>
  <c r="B16" i="3"/>
  <c r="D38" i="3" s="1"/>
  <c r="G31" i="1"/>
  <c r="G29" i="1"/>
  <c r="P2" i="17"/>
  <c r="CU2" i="17"/>
  <c r="Q2" i="17"/>
  <c r="EA2" i="17"/>
  <c r="D40" i="3" l="1"/>
  <c r="D39" i="3" s="1"/>
  <c r="B24" i="3"/>
  <c r="B8" i="3"/>
  <c r="C36" i="3" s="1"/>
  <c r="C42" i="3"/>
  <c r="M46" i="1"/>
  <c r="M48" i="1"/>
  <c r="D15" i="3"/>
  <c r="D14" i="3"/>
  <c r="C15" i="3"/>
  <c r="C14" i="3"/>
  <c r="AV2" i="17"/>
  <c r="AU2" i="17"/>
  <c r="BW2" i="17"/>
  <c r="X2" i="17"/>
  <c r="DA2" i="17"/>
  <c r="CZ2" i="17"/>
  <c r="H2" i="17"/>
  <c r="C76" i="1" l="1"/>
  <c r="C76" i="19"/>
  <c r="B19" i="3"/>
  <c r="C37" i="3"/>
  <c r="C13" i="3" s="1"/>
  <c r="C35" i="3"/>
  <c r="D13" i="3"/>
  <c r="B34" i="3"/>
  <c r="D24" i="3"/>
  <c r="M44" i="1"/>
  <c r="BR2" i="17"/>
  <c r="CY2" i="17"/>
  <c r="AH2" i="17"/>
  <c r="BP2" i="17"/>
  <c r="DV2" i="17"/>
  <c r="DJ2" i="17"/>
  <c r="DW2" i="17"/>
  <c r="BQ2" i="17"/>
  <c r="S2" i="17"/>
  <c r="DU2" i="17"/>
  <c r="C65" i="3" l="1"/>
  <c r="EV2" i="17" s="1"/>
  <c r="C40" i="3"/>
  <c r="C39" i="3" s="1"/>
  <c r="C38" i="3"/>
  <c r="B31" i="3"/>
  <c r="C73" i="1"/>
  <c r="B27" i="3"/>
  <c r="C24" i="3"/>
  <c r="D12" i="3"/>
  <c r="C12" i="3"/>
  <c r="BE2" i="17"/>
  <c r="BS2" i="17"/>
  <c r="BU2" i="17"/>
  <c r="AS2" i="17"/>
  <c r="AE2" i="17"/>
  <c r="DX2" i="17"/>
  <c r="CX2" i="17"/>
  <c r="DZ2" i="17"/>
  <c r="AT2" i="17"/>
  <c r="AA2" i="17"/>
  <c r="H74" i="1" l="1"/>
  <c r="C64" i="3"/>
  <c r="B28" i="3"/>
  <c r="B29" i="3" s="1"/>
  <c r="C41" i="3"/>
  <c r="BV2" i="17"/>
  <c r="AB2" i="17"/>
  <c r="AC2" i="17"/>
  <c r="DY2" i="17"/>
  <c r="BT2" i="17"/>
  <c r="H73" i="1" l="1"/>
  <c r="EU2" i="17"/>
  <c r="B32" i="3"/>
  <c r="AF2" i="17"/>
  <c r="B33" i="3" l="1"/>
  <c r="BA2" i="17"/>
  <c r="AG2" i="17"/>
  <c r="C59" i="3" l="1"/>
  <c r="CL2" i="17"/>
  <c r="C52" i="3" l="1"/>
  <c r="D53" i="3" s="1"/>
  <c r="D4" i="3" s="1"/>
  <c r="ER2" i="17"/>
  <c r="EQ2" i="17"/>
  <c r="CM2" i="17"/>
  <c r="CI2" i="17"/>
  <c r="CG2" i="17"/>
  <c r="CF2" i="17"/>
  <c r="CP2" i="17"/>
  <c r="EK2" i="17"/>
  <c r="EM2" i="17"/>
  <c r="D8" i="3" l="1"/>
  <c r="EN2" i="17"/>
  <c r="CT2" i="17"/>
  <c r="D52" i="3" l="1"/>
  <c r="EL2" i="17"/>
  <c r="C53" i="3" l="1"/>
  <c r="CH2" i="17"/>
  <c r="C4" i="3" l="1"/>
  <c r="AK2" i="17"/>
  <c r="C8" i="3" l="1"/>
  <c r="C21" i="3" s="1"/>
  <c r="BB2" i="17"/>
  <c r="AO2" i="17"/>
  <c r="C19" i="3" l="1"/>
  <c r="C66" i="3" s="1"/>
  <c r="C10" i="3"/>
  <c r="D10" i="3"/>
  <c r="CV2" i="17"/>
  <c r="AZ2" i="17"/>
  <c r="AQ2" i="17"/>
  <c r="C26" i="3" l="1"/>
  <c r="K73" i="1"/>
  <c r="EW2" i="17"/>
  <c r="C18" i="3"/>
  <c r="C17" i="3"/>
  <c r="D30" i="3"/>
  <c r="C16" i="3"/>
  <c r="D11" i="3"/>
  <c r="C23" i="3"/>
  <c r="D18" i="3"/>
  <c r="C30" i="3"/>
  <c r="D17" i="3"/>
  <c r="C11" i="3"/>
  <c r="D16" i="3"/>
  <c r="D23" i="3"/>
  <c r="DC2" i="17"/>
  <c r="BK2" i="17"/>
  <c r="BG2" i="17"/>
  <c r="AW2" i="17"/>
  <c r="DD2" i="17"/>
  <c r="DB2" i="17"/>
  <c r="DI2" i="17"/>
  <c r="AR2" i="17"/>
  <c r="DP2" i="17"/>
  <c r="AY2" i="17"/>
  <c r="AX2" i="17"/>
  <c r="CW2" i="17"/>
  <c r="BD2" i="17"/>
  <c r="D25" i="3" l="1"/>
  <c r="C27" i="3"/>
  <c r="C25" i="3"/>
  <c r="C31" i="3"/>
  <c r="D31" i="3"/>
  <c r="D27" i="3"/>
  <c r="DM2" i="17"/>
  <c r="BL2" i="17"/>
  <c r="DK2" i="17"/>
  <c r="BF2" i="17"/>
  <c r="BH2" i="17"/>
  <c r="DQ2" i="17"/>
  <c r="D28" i="3" l="1"/>
  <c r="C28" i="3"/>
  <c r="BI2" i="17"/>
  <c r="DN2" i="17"/>
  <c r="C29" i="3" l="1"/>
  <c r="C32" i="3"/>
  <c r="D32" i="3"/>
  <c r="D29" i="3"/>
  <c r="DO2" i="17"/>
  <c r="DR2" i="17"/>
  <c r="BJ2" i="17"/>
  <c r="BM2" i="17"/>
  <c r="C33" i="3" l="1"/>
  <c r="C34" i="3" s="1"/>
  <c r="C61" i="3"/>
  <c r="D33" i="3"/>
  <c r="D34" i="3" s="1"/>
  <c r="BN2" i="17"/>
  <c r="BO2" i="17"/>
  <c r="DT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<sst xmlns="http://schemas.openxmlformats.org/spreadsheetml/2006/main" count="2219" uniqueCount="1124">
  <si>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</si>
  <si>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</si>
  <si>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</si>
  <si>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</si>
  <si>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</si>
  <si>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</si>
  <si>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</si>
  <si>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</si>
  <si>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</si>
  <si>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</si>
  <si>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</si>
  <si>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</si>
  <si>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</si>
  <si>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</si>
  <si>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</si>
  <si>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</si>
  <si>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</si>
  <si>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</si>
  <si>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</si>
  <si>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</si>
  <si>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</si>
  <si>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</si>
  <si>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</si>
  <si>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</si>
  <si>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</si>
  <si>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</si>
  <si>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</si>
  <si>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</si>
  <si>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</si>
  <si>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</si>
  <si>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</si>
  <si>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</si>
  <si>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</si>
  <si>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</si>
  <si>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</si>
  <si>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</si>
  <si>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</si>
  <si>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</si>
  <si>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</si>
  <si>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</si>
  <si>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</si>
  <si>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</si>
  <si>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</si>
  <si>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</si>
  <si>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</si>
  <si>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</si>
  <si>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</si>
  <si>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</si>
  <si>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</si>
  <si>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</si>
  <si>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</si>
  <si>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</si>
  <si>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</si>
  <si>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</si>
  <si>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</si>
  <si>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</si>
  <si>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</si>
  <si>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</si>
  <si>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</si>
  <si>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</si>
  <si>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</si>
  <si>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</si>
  <si>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</si>
  <si>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</si>
  <si>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</si>
  <si>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</si>
  <si>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</si>
  <si>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</si>
  <si>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</si>
  <si>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</si>
  <si>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</si>
  <si>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</si>
  <si>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</si>
  <si>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</si>
  <si>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</si>
  <si>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</si>
  <si>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</si>
  <si>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</si>
  <si>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</si>
  <si>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</si>
  <si>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</si>
  <si>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</si>
  <si>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</si>
  <si>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</si>
  <si>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</si>
  <si>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</si>
  <si>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</si>
  <si>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</si>
  <si>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</si>
  <si>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</si>
  <si>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</si>
  <si>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</si>
  <si>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</si>
  <si>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</si>
  <si>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</si>
  <si>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</si>
  <si>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</si>
  <si>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</si>
  <si>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</si>
  <si>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</si>
  <si>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</si>
  <si>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</si>
  <si>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</si>
  <si>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</si>
  <si>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</si>
  <si>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</si>
  <si>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</si>
  <si>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</si>
  <si>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</si>
  <si>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</si>
  <si>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</si>
  <si>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</si>
  <si>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</si>
  <si>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</si>
  <si>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</si>
  <si>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</si>
  <si>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</si>
  <si>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</si>
  <si>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</si>
  <si>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</si>
  <si>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</si>
  <si>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</si>
  <si>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</si>
  <si>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</si>
  <si>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</si>
  <si>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</si>
  <si>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</si>
  <si>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</si>
  <si>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</si>
  <si>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</si>
  <si>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</si>
  <si>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</si>
  <si>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</si>
  <si>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</si>
  <si>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</si>
  <si>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</si>
  <si>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</si>
  <si>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</si>
  <si>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</si>
  <si>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</si>
  <si>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</si>
  <si>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</si>
  <si>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</si>
  <si>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</si>
  <si>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</si>
  <si>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</si>
  <si>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</si>
  <si>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</si>
  <si>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</si>
  <si>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</si>
  <si>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</si>
  <si>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</si>
  <si>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</si>
  <si>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</si>
  <si>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</si>
  <si>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</si>
  <si>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</si>
  <si>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</si>
  <si>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</si>
  <si>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</si>
  <si>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</si>
  <si>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</si>
  <si>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</si>
  <si>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</si>
  <si>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</si>
  <si>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</si>
  <si>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</si>
  <si>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</si>
  <si>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</si>
  <si>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</si>
  <si>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</si>
  <si>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</si>
  <si>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</si>
  <si>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</si>
  <si>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</si>
  <si>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</si>
  <si>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</si>
  <si>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</si>
  <si>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</si>
  <si>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</si>
  <si>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</si>
  <si>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</si>
  <si>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</si>
  <si>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</si>
  <si>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</si>
  <si>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</si>
  <si>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</si>
  <si>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</si>
  <si>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</si>
  <si>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</si>
  <si>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</si>
  <si>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</si>
  <si>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</si>
  <si>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</si>
  <si>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</si>
  <si>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</si>
  <si>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</si>
  <si>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</si>
  <si>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</si>
  <si>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</si>
  <si>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</si>
  <si>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</si>
  <si>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</si>
  <si>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</si>
  <si>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</si>
  <si>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</si>
  <si>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</si>
  <si>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</si>
  <si>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</si>
  <si>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</si>
  <si>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</si>
  <si>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</si>
  <si>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</si>
  <si>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</si>
  <si>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</si>
  <si>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</si>
  <si>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</si>
  <si>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</si>
  <si>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</si>
  <si>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</si>
  <si>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</si>
  <si>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</si>
  <si>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</si>
  <si>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</si>
  <si>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</si>
  <si>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</si>
  <si>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</si>
  <si>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</si>
  <si>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</si>
  <si>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</si>
  <si>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</si>
  <si>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</si>
  <si>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</si>
  <si>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</si>
  <si>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</si>
  <si>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</si>
  <si>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</si>
  <si>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</si>
  <si>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</si>
  <si>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</si>
  <si>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</si>
  <si>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</si>
  <si>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</si>
  <si>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</si>
  <si>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</si>
  <si>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</si>
  <si>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</si>
  <si>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</si>
  <si>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</si>
  <si>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</si>
  <si>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</si>
  <si>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</si>
  <si>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</si>
  <si>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</si>
  <si>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</si>
  <si>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</si>
  <si>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</si>
  <si>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</si>
  <si>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</si>
  <si>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</si>
  <si>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</si>
  <si>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</si>
  <si>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</si>
  <si>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</si>
  <si>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</si>
  <si>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</si>
  <si>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</si>
  <si>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</si>
  <si>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</si>
  <si>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</si>
  <si>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</si>
  <si>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</si>
  <si>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</si>
  <si>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</si>
  <si>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</si>
  <si>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</si>
  <si>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</si>
  <si>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</si>
  <si>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</si>
  <si>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</si>
  <si>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</si>
  <si>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</si>
  <si>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</si>
  <si>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</si>
  <si>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</si>
  <si>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</si>
  <si>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</si>
  <si>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</si>
  <si>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</si>
  <si>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</si>
  <si>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</si>
  <si>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</si>
  <si>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</si>
  <si>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</si>
  <si>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</si>
  <si>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</si>
  <si>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</si>
  <si>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</si>
  <si>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</si>
  <si>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</si>
  <si>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</si>
  <si>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</si>
  <si>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</si>
  <si>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</si>
  <si>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</si>
  <si>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</si>
  <si>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</si>
  <si>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</si>
  <si>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</si>
  <si>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</si>
  <si>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</si>
  <si>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</si>
  <si>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</si>
  <si>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</si>
  <si>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</si>
  <si>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</si>
  <si>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</si>
  <si>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</si>
  <si>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</si>
  <si>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</si>
  <si>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</si>
  <si>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</si>
  <si>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</si>
  <si>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</si>
  <si>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</si>
  <si>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</si>
  <si>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</si>
  <si>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</si>
  <si>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</si>
  <si>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</si>
  <si>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</si>
  <si>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</si>
  <si>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</si>
  <si>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</si>
  <si>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</si>
  <si>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</si>
  <si>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</si>
  <si>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</si>
  <si>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</si>
  <si>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</si>
  <si>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</si>
  <si>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</si>
  <si>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</si>
  <si>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</si>
  <si>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</si>
  <si>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</si>
  <si>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</si>
  <si>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</si>
  <si>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</si>
  <si>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</si>
  <si>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</si>
  <si>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</si>
  <si>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</si>
  <si>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</si>
  <si>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</si>
  <si>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</si>
  <si>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</si>
  <si>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</si>
  <si>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</si>
  <si>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</si>
  <si>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</si>
  <si>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</si>
  <si>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</si>
  <si>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</si>
  <si>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</si>
  <si>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</si>
  <si>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</si>
  <si>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</si>
  <si>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</si>
  <si>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</si>
  <si>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</si>
  <si>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</si>
  <si>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</si>
  <si>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</si>
  <si>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</si>
  <si>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</si>
  <si>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</si>
  <si>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</si>
  <si>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</si>
  <si>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</si>
  <si>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</si>
  <si>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</si>
  <si>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</si>
  <si>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</si>
  <si>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</si>
  <si>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</si>
  <si>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</si>
  <si>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</si>
  <si>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</si>
  <si>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</si>
  <si>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</si>
  <si>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</si>
  <si>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</si>
  <si>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</si>
  <si>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</si>
  <si>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</si>
  <si>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</si>
  <si>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</si>
  <si>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</si>
  <si>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</si>
  <si>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</si>
  <si>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</si>
  <si>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</si>
  <si>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</si>
  <si>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</si>
  <si>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</si>
  <si>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</si>
  <si>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</si>
  <si>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</si>
  <si>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</si>
  <si>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</si>
  <si>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</si>
  <si>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</si>
  <si>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</si>
  <si>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</si>
  <si>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</si>
  <si>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</si>
  <si>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</si>
  <si>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</si>
  <si>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</si>
  <si>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</si>
  <si>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</si>
  <si>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</si>
  <si>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</si>
  <si>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</si>
  <si>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</si>
  <si>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</si>
  <si>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</si>
  <si>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</si>
  <si>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</si>
  <si>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</si>
  <si>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</si>
  <si>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</si>
  <si>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</si>
  <si>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</si>
  <si>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</si>
  <si>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</si>
  <si>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</si>
  <si>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</si>
  <si>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</si>
  <si>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</si>
  <si>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</si>
  <si>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</si>
  <si>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</si>
  <si>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</si>
  <si>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</si>
  <si>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</si>
  <si>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</si>
  <si>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</si>
  <si>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</si>
  <si>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</si>
  <si>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</si>
  <si>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</si>
  <si>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</si>
  <si>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</si>
  <si>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</si>
  <si>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</si>
  <si>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</si>
  <si>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</si>
  <si>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</si>
  <si>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</si>
  <si>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</si>
  <si>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</si>
  <si>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</si>
  <si>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</si>
  <si>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</si>
  <si>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</si>
  <si>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</si>
  <si>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</si>
  <si>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</si>
  <si>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</si>
  <si>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</si>
  <si>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</si>
  <si>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</si>
  <si>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</si>
  <si>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</si>
  <si>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</si>
  <si>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</si>
  <si>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</si>
  <si>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</si>
  <si>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</si>
  <si>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</si>
  <si>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</si>
  <si>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</si>
  <si>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</si>
  <si>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</si>
  <si>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</si>
  <si>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</si>
  <si>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</si>
  <si>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</si>
  <si>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</si>
  <si>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</si>
  <si>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</si>
  <si>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</si>
  <si>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</si>
  <si>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</si>
  <si>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</si>
  <si>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</si>
  <si>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</si>
  <si>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</si>
  <si>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</si>
  <si>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</si>
  <si>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</si>
  <si>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</si>
  <si>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</si>
  <si>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</si>
  <si>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</si>
  <si>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</si>
  <si>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</si>
  <si>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</si>
  <si>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</si>
  <si>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</si>
  <si>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</si>
  <si>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</si>
  <si>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</si>
  <si>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</si>
  <si>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</si>
  <si>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</si>
  <si>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</si>
  <si>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</si>
  <si>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</si>
  <si>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</si>
  <si>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</si>
  <si>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</si>
  <si>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</si>
  <si>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</si>
  <si>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</si>
  <si>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</si>
  <si>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</si>
  <si>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</si>
  <si>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</si>
  <si>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</si>
  <si>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</si>
  <si>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</si>
  <si>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</si>
  <si>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</si>
  <si>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</si>
  <si>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</si>
  <si>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</si>
  <si>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</si>
  <si>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</si>
  <si>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</si>
  <si>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</si>
  <si>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</si>
  <si>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</si>
  <si>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</si>
  <si>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</si>
  <si>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</si>
  <si>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</si>
  <si>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</si>
  <si>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</si>
  <si>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</si>
  <si>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</si>
  <si>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</si>
  <si>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</si>
  <si>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</si>
  <si>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</si>
  <si>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</si>
  <si>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</si>
  <si>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</si>
  <si>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</si>
  <si>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</si>
  <si>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</si>
  <si>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</si>
  <si>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</si>
  <si>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</si>
  <si>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</si>
  <si>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</si>
  <si>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</si>
  <si>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</si>
  <si>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</si>
  <si>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</si>
  <si>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</si>
  <si>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</si>
  <si>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</si>
  <si>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</si>
  <si>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</si>
  <si>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</si>
  <si>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</si>
  <si>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</si>
  <si>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</si>
  <si>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</si>
  <si>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</si>
  <si>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</si>
  <si>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</si>
  <si>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</si>
  <si>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</si>
  <si>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</si>
  <si>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</si>
  <si>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</si>
  <si>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</si>
  <si>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</si>
  <si>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</si>
  <si>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</si>
  <si>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</si>
  <si>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</si>
  <si>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</si>
  <si>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</si>
  <si>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</si>
  <si>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</si>
  <si>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</si>
  <si>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</si>
  <si>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</si>
  <si>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</si>
  <si>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</si>
  <si>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</si>
  <si>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</si>
  <si>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</si>
  <si>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</si>
  <si>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</si>
  <si>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</si>
  <si>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</si>
  <si>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</si>
  <si>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</si>
  <si>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</si>
  <si>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</si>
  <si>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</si>
  <si>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</si>
  <si>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</si>
  <si>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</si>
  <si>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</si>
  <si>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</si>
  <si>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</si>
  <si>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</si>
  <si>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</si>
  <si>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</si>
  <si>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</si>
  <si>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</si>
  <si>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</si>
  <si>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</si>
  <si>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</si>
  <si>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</si>
  <si>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</si>
  <si>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</si>
  <si>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</si>
  <si>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</si>
  <si>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</si>
  <si>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</si>
  <si>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</si>
  <si>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</si>
  <si>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</si>
  <si>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</si>
  <si>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</si>
  <si>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</si>
  <si>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</si>
  <si>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</si>
  <si>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</si>
  <si>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</si>
  <si>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</si>
  <si>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</si>
  <si>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</si>
  <si>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</si>
  <si>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</si>
  <si>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</si>
  <si>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</si>
  <si>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</si>
  <si>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</si>
  <si>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</si>
  <si>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</si>
  <si>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</si>
  <si>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</si>
  <si>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</si>
  <si>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</si>
  <si>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</si>
  <si>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</si>
  <si>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</si>
  <si>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</si>
  <si>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</si>
  <si>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</si>
  <si>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</si>
  <si>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</si>
  <si>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</si>
  <si>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</si>
  <si>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</si>
  <si>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</si>
  <si>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</si>
  <si>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</si>
  <si>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</si>
  <si>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</si>
  <si>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</si>
  <si>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</si>
  <si>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</si>
  <si>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</si>
  <si>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</si>
  <si>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</si>
  <si>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</si>
  <si>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</si>
  <si>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</si>
  <si>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</si>
  <si>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</si>
  <si>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</si>
  <si>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</si>
  <si>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</si>
  <si>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</si>
  <si>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</si>
  <si>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</si>
  <si>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</si>
  <si>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</si>
  <si>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</si>
  <si>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</si>
  <si>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</si>
  <si>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</si>
  <si>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</si>
  <si>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</si>
  <si>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</si>
  <si>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</si>
  <si>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</si>
  <si>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</si>
  <si>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</si>
  <si>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</si>
  <si>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</si>
  <si>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</si>
  <si>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</si>
  <si>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</si>
  <si>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</si>
  <si>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</si>
  <si>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</si>
  <si>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</si>
  <si>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</si>
  <si>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</si>
  <si>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</si>
  <si>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</si>
  <si>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</si>
  <si>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</si>
  <si>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</si>
  <si>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</si>
  <si>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</si>
  <si>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</si>
  <si>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</si>
  <si>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</si>
  <si>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</si>
  <si>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</si>
  <si>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</si>
  <si>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</si>
  <si>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</si>
  <si>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</si>
  <si>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</si>
  <si>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</si>
  <si>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</si>
  <si>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</si>
  <si>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</si>
  <si>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</si>
  <si>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</si>
  <si>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</si>
  <si>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</si>
  <si>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</si>
  <si>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</si>
  <si>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</si>
  <si>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</si>
  <si>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</si>
  <si>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</si>
  <si>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</si>
  <si>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</si>
  <si>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</si>
  <si>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</si>
  <si>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</si>
  <si>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</si>
  <si>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</si>
  <si>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</si>
  <si>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</si>
  <si>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</si>
  <si>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</si>
  <si>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</si>
  <si>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</si>
  <si>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</si>
  <si>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</si>
  <si>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</si>
  <si>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</si>
  <si>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</si>
  <si>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</si>
  <si>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</si>
  <si>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</si>
  <si>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</si>
  <si>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</si>
  <si>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</si>
  <si>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</si>
  <si>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</si>
  <si>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</si>
  <si>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</si>
  <si>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</si>
  <si>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</si>
  <si>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</si>
  <si>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</si>
  <si>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</si>
  <si>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</si>
  <si>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</si>
  <si>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</si>
  <si>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</si>
  <si>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</si>
  <si>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</si>
  <si>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</si>
  <si>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</si>
  <si>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</si>
  <si>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</si>
  <si>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</si>
  <si>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</si>
  <si>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</si>
  <si>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</si>
  <si>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</si>
  <si>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</si>
  <si>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</si>
  <si>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</si>
  <si>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</si>
  <si>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</si>
  <si>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</si>
  <si>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</si>
  <si>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</si>
  <si>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</si>
  <si>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</si>
  <si>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</si>
  <si>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</si>
  <si>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</si>
  <si>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</si>
  <si>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</si>
  <si>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</si>
  <si>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</si>
  <si>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</si>
  <si>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</si>
  <si>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</si>
  <si>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</si>
  <si>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</si>
  <si>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</si>
  <si>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</si>
  <si>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</si>
  <si>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</si>
  <si>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</si>
  <si>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</si>
  <si>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</si>
  <si>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</si>
  <si>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</si>
  <si>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</si>
  <si>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</si>
  <si>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</si>
  <si>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</si>
  <si>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</si>
  <si>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</si>
  <si>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</si>
  <si>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</si>
  <si>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</si>
  <si>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</si>
  <si>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</si>
  <si>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</si>
  <si>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</si>
  <si>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</si>
  <si>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</si>
  <si>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</si>
  <si>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</si>
  <si>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</si>
  <si>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</si>
  <si>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</si>
  <si>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</si>
  <si>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</si>
  <si>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</si>
  <si>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</si>
  <si>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</si>
  <si>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</si>
  <si>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</si>
  <si>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</si>
  <si>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</si>
  <si>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</si>
  <si>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</si>
  <si>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</si>
  <si>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</si>
  <si>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</si>
  <si>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</si>
  <si>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</si>
  <si>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</si>
  <si>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</si>
  <si>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</si>
  <si>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</si>
  <si>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</si>
  <si>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</si>
  <si>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</si>
  <si>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</si>
  <si>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</si>
  <si>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</si>
  <si>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</si>
  <si>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</si>
  <si>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</si>
  <si>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</si>
  <si>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</si>
  <si>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</si>
  <si>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</si>
  <si>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</si>
  <si>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</si>
  <si>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</si>
  <si>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</si>
  <si>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</si>
  <si>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</si>
  <si>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</si>
  <si>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</si>
  <si>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</si>
  <si>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</si>
  <si>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</si>
  <si>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</si>
  <si>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</si>
  <si>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</si>
  <si>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</si>
  <si>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</si>
  <si>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</si>
  <si>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</si>
  <si>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</si>
  <si>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</si>
  <si>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</si>
  <si>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</si>
  <si>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</si>
  <si>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</si>
  <si>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</si>
  <si>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</si>
  <si>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</si>
  <si>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</si>
  <si>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</si>
  <si>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</si>
  <si>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</si>
  <si>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</si>
  <si>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</si>
  <si>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</si>
  <si>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</si>
  <si>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</si>
  <si>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</si>
  <si>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</si>
  <si>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</si>
  <si>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</si>
  <si>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</si>
  <si>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</si>
  <si>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</si>
  <si>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</si>
  <si>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</si>
  <si>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</si>
  <si>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</si>
  <si>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</si>
  <si>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</si>
  <si>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</si>
  <si>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</si>
  <si>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</si>
  <si>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</si>
  <si>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</si>
  <si>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</si>
  <si>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</si>
  <si>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</si>
  <si>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</si>
  <si>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</si>
  <si>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</si>
  <si>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</si>
  <si>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</si>
  <si>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</si>
  <si>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</si>
  <si>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</si>
  <si>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</si>
  <si>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</si>
  <si>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</si>
  <si>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</si>
  <si>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</si>
  <si>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</si>
  <si>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</si>
  <si>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</si>
  <si>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</si>
  <si>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</si>
  <si>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</si>
  <si>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</si>
  <si>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</si>
  <si>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</si>
  <si>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</si>
  <si>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</si>
  <si>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</si>
  <si>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</si>
  <si>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</si>
  <si>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</si>
  <si>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</si>
  <si>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</si>
  <si>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</si>
  <si>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</si>
  <si>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</si>
  <si>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</si>
  <si>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</si>
  <si>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</si>
  <si>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</si>
  <si>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</si>
  <si>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</si>
  <si>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</si>
  <si>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</si>
  <si>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</si>
  <si>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</si>
  <si>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</si>
  <si>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</si>
  <si>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</si>
  <si>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</si>
  <si>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</si>
  <si>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</si>
  <si>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</si>
  <si>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</si>
  <si>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</si>
  <si>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</si>
  <si>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</si>
  <si>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</si>
  <si>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</si>
  <si>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</si>
  <si>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</si>
  <si>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</si>
  <si>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</si>
  <si>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</si>
  <si>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</si>
  <si>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</si>
  <si>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</si>
  <si>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</si>
  <si>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</si>
  <si>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</si>
  <si>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</si>
  <si>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</si>
  <si>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</si>
  <si>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</si>
  <si>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</si>
  <si>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</si>
  <si>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</si>
  <si>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</si>
  <si>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</si>
  <si>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</si>
  <si>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</si>
  <si>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</si>
  <si>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</si>
  <si>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</si>
  <si>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</si>
  <si>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</si>
  <si>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</si>
  <si>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</si>
  <si>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</si>
  <si>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</si>
  <si>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</si>
  <si>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</si>
  <si>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</si>
  <si>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</si>
  <si>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</si>
  <si>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</si>
  <si>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</si>
  <si>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</si>
  <si>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</si>
  <si>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</si>
  <si>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</si>
  <si>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</si>
  <si>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</si>
  <si>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</si>
  <si>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</si>
  <si>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</si>
  <si>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</si>
  <si>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</si>
  <si>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</si>
  <si>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</si>
  <si>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</si>
  <si>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</si>
  <si>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</si>
  <si>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</si>
  <si>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</si>
  <si>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</si>
  <si>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</si>
  <si>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</si>
  <si>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</si>
  <si>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</si>
  <si>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</si>
  <si>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</si>
  <si>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</si>
  <si>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</si>
  <si>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</si>
  <si>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</si>
  <si>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</si>
  <si>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</si>
  <si>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</si>
  <si>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</si>
  <si>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</si>
  <si>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</si>
  <si>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</si>
  <si>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</si>
  <si>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</si>
  <si>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</si>
  <si>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</si>
  <si>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</si>
  <si>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</si>
  <si>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</si>
  <si>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</si>
  <si>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</si>
  <si>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</si>
  <si>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</si>
  <si>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</si>
  <si>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</si>
  <si>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</si>
  <si>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</si>
  <si>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機構　太郎</t>
    <rPh sb="0" eb="2">
      <t>キコウ</t>
    </rPh>
    <rPh sb="3" eb="5">
      <t>タロウ</t>
    </rPh>
    <phoneticPr fontId="2"/>
  </si>
  <si>
    <t>機構　父</t>
    <rPh sb="0" eb="2">
      <t>キコウ</t>
    </rPh>
    <rPh sb="3" eb="4">
      <t>チチ</t>
    </rPh>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</si>
  <si>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</si>
  <si>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</si>
  <si>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</si>
  <si>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</si>
  <si>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</si>
  <si>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</si>
  <si>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</si>
  <si>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</si>
  <si>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</si>
  <si>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</si>
  <si>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</si>
  <si>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</si>
  <si>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</si>
  <si>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</si>
  <si>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</si>
  <si>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</si>
  <si>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</si>
  <si>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</si>
  <si>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</si>
  <si>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</si>
  <si>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</si>
  <si>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</si>
  <si>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</si>
  <si>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</si>
  <si>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</si>
  <si>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</si>
  <si>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</si>
  <si>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</si>
  <si>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</si>
  <si>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</si>
  <si>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</si>
  <si>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</si>
  <si>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</si>
  <si>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</si>
  <si>
    <t>52X</t>
    <phoneticPr fontId="2"/>
  </si>
  <si>
    <t>0X</t>
    <phoneticPr fontId="2"/>
  </si>
  <si>
    <t>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</si>
</sst>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D10" sqref="D10"/>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73" t="s">
        <v>380</v>
      </c>
      <c r="B1" s="573"/>
      <c r="C1" s="573"/>
      <c r="D1" s="573"/>
      <c r="E1" s="573"/>
      <c r="F1" s="573"/>
      <c r="G1" s="573"/>
      <c r="H1" s="573"/>
      <c r="I1" s="573"/>
      <c r="J1" s="573"/>
      <c r="K1" s="573"/>
      <c r="L1" s="573"/>
      <c r="M1" s="573"/>
      <c r="N1" s="573"/>
      <c r="O1" s="573"/>
    </row>
    <row r="2" spans="1:17" ht="6" customHeight="1">
      <c r="A2" s="74"/>
      <c r="B2" s="74"/>
      <c r="C2" s="405"/>
      <c r="D2" s="405"/>
      <c r="E2" s="405"/>
      <c r="F2" s="405"/>
      <c r="G2" s="74"/>
      <c r="H2" s="405"/>
      <c r="I2" s="74"/>
      <c r="J2" s="74"/>
      <c r="K2" s="74"/>
      <c r="L2" s="74"/>
      <c r="M2" s="405"/>
      <c r="N2" s="405"/>
      <c r="O2" s="575">
        <f>MAX(修正履歴!A:A)</f>
        <v>45737</v>
      </c>
      <c r="P2" s="575"/>
      <c r="Q2" s="575"/>
    </row>
    <row r="3" spans="1:17">
      <c r="A3" s="87" t="s">
        <v>297</v>
      </c>
      <c r="G3" s="74"/>
      <c r="H3" s="405"/>
      <c r="I3" s="74"/>
      <c r="J3" s="74"/>
      <c r="K3" s="74"/>
      <c r="L3" s="74"/>
      <c r="M3" s="405"/>
      <c r="N3" s="405"/>
      <c r="O3" s="575"/>
      <c r="P3" s="575"/>
      <c r="Q3" s="575"/>
    </row>
    <row r="4" spans="1:17" ht="6" customHeight="1">
      <c r="A4" s="74"/>
      <c r="B4" s="87"/>
      <c r="C4" s="87"/>
      <c r="D4" s="87"/>
      <c r="E4" s="87"/>
      <c r="F4" s="87"/>
      <c r="G4" s="74"/>
      <c r="H4" s="405"/>
      <c r="I4" s="74"/>
      <c r="J4" s="74"/>
      <c r="K4" s="74"/>
      <c r="L4" s="74"/>
      <c r="M4" s="405"/>
      <c r="N4" s="405"/>
      <c r="O4" s="74"/>
    </row>
    <row r="5" spans="1:17">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以下の奨学生の適格認定（家計）に際して、収入・所得等を提出すべき者のうちに１月１日時点で日本国外に居住している者がいるため、その収入・所得等の情報を申告します。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c r="A6" s="74"/>
      <c r="B6" s="574"/>
      <c r="C6" s="574"/>
      <c r="D6" s="574"/>
      <c r="E6" s="574"/>
      <c r="F6" s="574"/>
      <c r="G6" s="574"/>
      <c r="H6" s="574"/>
      <c r="I6" s="574"/>
      <c r="J6" s="574"/>
      <c r="K6" s="574"/>
      <c r="L6" s="574"/>
      <c r="M6" s="574"/>
      <c r="N6" s="574"/>
      <c r="O6" s="574"/>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84" t="s">
        <v>386</v>
      </c>
      <c r="I8" s="584"/>
      <c r="J8" s="584"/>
      <c r="K8" s="584"/>
      <c r="L8" s="578"/>
      <c r="M8" s="578"/>
      <c r="N8" s="578"/>
      <c r="O8" s="165"/>
    </row>
    <row r="9" spans="1:17" ht="9.9499999999999993" customHeight="1">
      <c r="A9" s="199"/>
      <c r="B9" s="199"/>
      <c r="C9" s="405"/>
      <c r="D9" s="405"/>
      <c r="E9" s="405"/>
      <c r="F9" s="405"/>
      <c r="G9" s="199"/>
      <c r="H9" s="405"/>
      <c r="I9" s="57"/>
      <c r="J9" s="57"/>
      <c r="K9" s="57"/>
      <c r="L9" s="579" t="s">
        <v>941</v>
      </c>
      <c r="M9" s="579"/>
      <c r="N9" s="579"/>
      <c r="O9" s="165"/>
    </row>
    <row r="10" spans="1:17" ht="14.25" thickBot="1">
      <c r="A10" s="204"/>
      <c r="C10" s="209" t="s">
        <v>620</v>
      </c>
      <c r="D10" s="217">
        <v>2025</v>
      </c>
      <c r="E10" s="409"/>
      <c r="F10" s="209"/>
      <c r="H10" s="585" t="s">
        <v>396</v>
      </c>
      <c r="I10" s="585"/>
      <c r="J10" s="585"/>
      <c r="K10" s="585"/>
      <c r="L10" s="545" t="s">
        <v>403</v>
      </c>
      <c r="M10" s="545"/>
      <c r="N10" s="545"/>
      <c r="O10" s="165"/>
    </row>
    <row r="11" spans="1:17" ht="14.25" thickBot="1">
      <c r="A11" s="163"/>
      <c r="C11" s="187" t="str">
        <f>IF(VLOOKUP(L10,計算シート!F15:G22,2,0)=4,"奨学生番号","申込受付番号")</f>
        <v>奨学生番号</v>
      </c>
      <c r="D11" s="556"/>
      <c r="E11" s="556"/>
      <c r="F11" s="556"/>
      <c r="G11" s="405" t="s">
        <v>940</v>
      </c>
      <c r="H11" s="521"/>
      <c r="I11" s="165" t="s">
        <v>940</v>
      </c>
      <c r="J11" s="581"/>
      <c r="K11" s="581"/>
      <c r="L11" s="581"/>
      <c r="M11" s="581"/>
      <c r="N11" s="58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奨学生本人氏名</v>
      </c>
      <c r="D13" s="557"/>
      <c r="E13" s="557"/>
      <c r="F13" s="557"/>
      <c r="G13" s="586" t="str">
        <f>IF(計算シート!C67=0,"本人生年月日","")</f>
        <v>本人生年月日</v>
      </c>
      <c r="H13" s="586"/>
      <c r="I13" s="578"/>
      <c r="J13" s="578"/>
      <c r="K13" s="578"/>
      <c r="L13" s="578"/>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57"/>
      <c r="E15" s="557"/>
      <c r="F15" s="557"/>
      <c r="G15" s="582" t="str">
        <f>IF(計算シート!C67=0,"本人との続柄","")</f>
        <v>本人との続柄</v>
      </c>
      <c r="H15" s="582"/>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8"/>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76" t="str">
        <f>IF(計算シート!C67=0,"生年月日（yyyy/mm/dd）","")</f>
        <v>生年月日（yyyy/mm/dd）</v>
      </c>
      <c r="C23" s="577"/>
      <c r="D23" s="577"/>
      <c r="E23" s="365"/>
      <c r="F23" s="524" t="str">
        <f>IF(I13="","",I13)</f>
        <v/>
      </c>
      <c r="G23" s="102"/>
      <c r="I23" s="191" t="s">
        <v>374</v>
      </c>
      <c r="J23" s="75"/>
      <c r="K23" s="75"/>
      <c r="L23" s="75"/>
      <c r="M23" s="75"/>
      <c r="N23" s="102"/>
    </row>
    <row r="24" spans="1:14" s="98" customFormat="1" ht="12.95" customHeight="1" thickBot="1">
      <c r="A24" s="171" t="s">
        <v>317</v>
      </c>
      <c r="B24" s="571" t="str">
        <f>IF(計算シート!C67=0,"どちらの生計維持者に扶養されていますか","")</f>
        <v>どちらの生計維持者に扶養されていますか</v>
      </c>
      <c r="C24" s="572"/>
      <c r="D24" s="572"/>
      <c r="F24" s="73" t="s">
        <v>38</v>
      </c>
      <c r="G24" s="102"/>
      <c r="I24" s="191" t="s">
        <v>375</v>
      </c>
      <c r="J24" s="75"/>
      <c r="K24" s="75"/>
      <c r="L24" s="75"/>
      <c r="M24" s="75"/>
      <c r="N24" s="102"/>
    </row>
    <row r="25" spans="1:14" s="98" customFormat="1" ht="12.95" customHeight="1" thickBot="1">
      <c r="A25" s="171" t="s">
        <v>318</v>
      </c>
      <c r="B25" s="587" t="str">
        <f>IF(計算シート!C67=0,"障がい者に該当していますか","")</f>
        <v>障がい者に該当していますか</v>
      </c>
      <c r="C25" s="588"/>
      <c r="D25" s="588"/>
      <c r="E25" s="103"/>
      <c r="F25" s="90" t="s">
        <v>44</v>
      </c>
      <c r="G25" s="102"/>
      <c r="I25" s="191" t="s">
        <v>376</v>
      </c>
      <c r="J25" s="75"/>
      <c r="K25" s="75"/>
      <c r="L25" s="75"/>
      <c r="M25" s="75"/>
      <c r="N25" s="102"/>
    </row>
    <row r="26" spans="1:14"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621</v>
      </c>
    </row>
    <row r="27" spans="1:14" s="98" customFormat="1" ht="12.95" customHeight="1" thickBot="1">
      <c r="A27" s="171" t="s">
        <v>320</v>
      </c>
      <c r="B27" s="559" t="str">
        <f>IF(計算シート!C67=0,"奨学生本人に収入（所得）がありますか","")</f>
        <v>奨学生本人に収入（所得）がありますか</v>
      </c>
      <c r="C27" s="560"/>
      <c r="D27" s="560"/>
      <c r="E27" s="99"/>
      <c r="F27" s="58" t="s">
        <v>42</v>
      </c>
      <c r="G27" s="102"/>
      <c r="I27" s="455">
        <v>2</v>
      </c>
      <c r="J27" s="547" t="s">
        <v>384</v>
      </c>
      <c r="K27" s="547"/>
      <c r="L27" s="547"/>
      <c r="M27" s="547"/>
      <c r="N27" s="523" t="str">
        <f>IF(F36="はい","○","")</f>
        <v>○</v>
      </c>
    </row>
    <row r="28" spans="1:14"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
      </c>
    </row>
    <row r="29" spans="1:14" s="98" customFormat="1" ht="12.95" customHeight="1" thickBot="1">
      <c r="A29" s="171" t="s">
        <v>322</v>
      </c>
      <c r="B29" s="559" t="str">
        <f>IF(計算シート!C67=0,"　　給与収入金額","")</f>
        <v>　　給与収入金額</v>
      </c>
      <c r="C29" s="560"/>
      <c r="D29" s="560"/>
      <c r="F29" s="200">
        <v>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row>
    <row r="30" spans="1:14"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59" t="s">
        <v>0</v>
      </c>
      <c r="C51" s="560"/>
      <c r="D51" s="560"/>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59" t="s">
        <v>1</v>
      </c>
      <c r="C52" s="560"/>
      <c r="D52" s="560"/>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1087</v>
      </c>
      <c r="C73" s="499">
        <f>計算シート!B34</f>
        <v>0</v>
      </c>
      <c r="D73" s="500"/>
      <c r="E73" s="528"/>
      <c r="F73" s="530"/>
      <c r="G73" s="497" t="s">
        <v>943</v>
      </c>
      <c r="H73" s="503">
        <f>IF(計算シート!C62=0,"-",計算シート!C64)</f>
        <v>1</v>
      </c>
      <c r="I73" s="549" t="s">
        <v>945</v>
      </c>
      <c r="J73" s="550"/>
      <c r="K73" s="459">
        <f>IF(計算シート!C62=0,"-",計算シート!C66)</f>
        <v>0</v>
      </c>
      <c r="L73" s="489"/>
      <c r="M73" s="489"/>
      <c r="N73" s="489"/>
      <c r="O73" s="489"/>
    </row>
    <row r="74" spans="1:18" ht="10.5" customHeight="1">
      <c r="A74" s="93"/>
      <c r="B74" s="133" t="s">
        <v>1088</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1089</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1103</v>
      </c>
    </row>
    <row r="24" spans="1:4">
      <c r="B24" t="s">
        <v>1104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topLeftCell="A31" zoomScaleNormal="100" zoomScaleSheetLayoutView="100" workbookViewId="0">
      <selection activeCell="H8" sqref="H8:K8"/>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4" t="s">
        <v>1098</v>
      </c>
      <c r="S4" s="594"/>
      <c r="T4" s="594"/>
      <c r="U4" s="594"/>
      <c r="V4" s="594"/>
      <c r="W4" s="594"/>
      <c r="X4" s="594"/>
      <c r="Y4" s="594"/>
      <c r="Z4" s="594"/>
      <c r="AA4" s="594"/>
      <c r="AB4" s="594"/>
    </row>
    <row r="5" spans="1:28">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以下の奨学生の適格認定（家計）に際して、収入・所得等を提出すべき者が１月１日時点で日本国外に居住しているため、その収入・所得等の情報を申告します。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c r="A8" s="506"/>
      <c r="B8" s="506"/>
      <c r="C8" s="506"/>
      <c r="D8" s="506"/>
      <c r="E8" s="506"/>
      <c r="F8" s="506"/>
      <c r="G8" s="506"/>
      <c r="H8" s="584" t="s">
        <v>386</v>
      </c>
      <c r="I8" s="584"/>
      <c r="J8" s="584"/>
      <c r="K8" s="584"/>
      <c r="L8" s="578">
        <v>45879</v>
      </c>
      <c r="M8" s="578"/>
      <c r="N8" s="578"/>
      <c r="O8" s="165"/>
      <c r="Q8" s="535"/>
      <c r="R8" s="594" t="s">
        <v>395</v>
      </c>
      <c r="S8" s="594"/>
      <c r="T8" s="594"/>
      <c r="U8" s="594"/>
      <c r="V8" s="594"/>
      <c r="W8" s="594"/>
      <c r="X8" s="594"/>
      <c r="Y8" s="594"/>
      <c r="Z8" s="594"/>
      <c r="AA8" s="594"/>
      <c r="AB8" s="594"/>
    </row>
    <row r="9" spans="1:28" ht="9.9499999999999993" customHeight="1">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c r="A10" s="506"/>
      <c r="C10" s="209" t="s">
        <v>620</v>
      </c>
      <c r="D10" s="217">
        <v>2025</v>
      </c>
      <c r="E10" s="409"/>
      <c r="F10" s="209"/>
      <c r="H10" s="585" t="s">
        <v>396</v>
      </c>
      <c r="I10" s="585"/>
      <c r="J10" s="585"/>
      <c r="K10" s="585"/>
      <c r="L10" s="545" t="s">
        <v>403</v>
      </c>
      <c r="M10" s="545"/>
      <c r="N10" s="545"/>
      <c r="O10" s="165"/>
      <c r="Q10" s="535"/>
      <c r="R10" s="594" t="s">
        <v>1094</v>
      </c>
      <c r="S10" s="594"/>
      <c r="T10" s="594"/>
      <c r="U10" s="594"/>
      <c r="V10" s="594"/>
      <c r="W10" s="594"/>
      <c r="X10" s="594"/>
      <c r="Y10" s="594"/>
      <c r="Z10" s="594"/>
      <c r="AA10" s="594"/>
      <c r="AB10" s="594"/>
    </row>
    <row r="11" spans="1:28" ht="14.25" thickBot="1">
      <c r="A11" s="506"/>
      <c r="C11" s="509" t="str">
        <f>IF(VLOOKUP(L10,計算シート!F15:G22,2,0)=4,"奨学生番号","申込受付番号")</f>
        <v>奨学生番号</v>
      </c>
      <c r="D11" s="556" t="s">
        <v>1121</v>
      </c>
      <c r="E11" s="556"/>
      <c r="F11" s="556"/>
      <c r="G11" s="506" t="s">
        <v>433</v>
      </c>
      <c r="H11" s="521" t="s">
        <v>1122</v>
      </c>
      <c r="I11" s="165" t="s">
        <v>433</v>
      </c>
      <c r="J11" s="581" t="s">
        <v>1123</v>
      </c>
      <c r="K11" s="581"/>
      <c r="L11" s="581"/>
      <c r="M11" s="581"/>
      <c r="N11" s="581"/>
      <c r="O11" s="165"/>
      <c r="Q11" s="535"/>
      <c r="R11" s="594"/>
      <c r="S11" s="594"/>
      <c r="T11" s="594"/>
      <c r="U11" s="594"/>
      <c r="V11" s="594"/>
      <c r="W11" s="594"/>
      <c r="X11" s="594"/>
      <c r="Y11" s="594"/>
      <c r="Z11" s="594"/>
      <c r="AA11" s="594"/>
      <c r="AB11" s="594"/>
    </row>
    <row r="12" spans="1:28" ht="6.75" customHeight="1">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c r="B13" s="478"/>
      <c r="C13" s="477" t="str">
        <f>IF(VLOOKUP(L10,計算シート!F15:G22,2,0)=4,"奨学生","申込者")&amp;"本人氏名"</f>
        <v>奨学生本人氏名</v>
      </c>
      <c r="D13" s="557" t="s">
        <v>1085</v>
      </c>
      <c r="E13" s="557"/>
      <c r="F13" s="557"/>
      <c r="G13" s="586" t="str">
        <f>IF(計算シート!C67=0,"本人生年月日","")</f>
        <v>本人生年月日</v>
      </c>
      <c r="H13" s="586"/>
      <c r="I13" s="578">
        <v>38357</v>
      </c>
      <c r="J13" s="578"/>
      <c r="K13" s="578"/>
      <c r="L13" s="578"/>
      <c r="M13" s="470" t="str">
        <f>IF(計算シート!C67=0,"（ yyyy / mm / dd ）","")</f>
        <v>（ yyyy / mm / dd ）</v>
      </c>
      <c r="N13" s="476"/>
      <c r="Q13" s="535"/>
      <c r="R13" s="594"/>
      <c r="S13" s="594"/>
      <c r="T13" s="594"/>
      <c r="U13" s="594"/>
      <c r="V13" s="594"/>
      <c r="W13" s="594"/>
      <c r="X13" s="594"/>
      <c r="Y13" s="594"/>
      <c r="Z13" s="594"/>
      <c r="AA13" s="594"/>
      <c r="AB13" s="594"/>
    </row>
    <row r="14" spans="1:28" ht="1.5" customHeight="1">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c r="A15" s="479"/>
      <c r="B15" s="478"/>
      <c r="C15" s="477" t="str">
        <f>IF(計算シート!C67=0,"生計維持者１","配偶者")&amp;"の氏名"</f>
        <v>生計維持者１の氏名</v>
      </c>
      <c r="D15" s="557" t="s">
        <v>1086</v>
      </c>
      <c r="E15" s="557"/>
      <c r="F15" s="557"/>
      <c r="G15" s="582" t="str">
        <f>IF(計算シート!C67=0,"本人との続柄","")</f>
        <v>本人との続柄</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c r="A17" s="479"/>
      <c r="B17" s="478"/>
      <c r="C17" s="477" t="str">
        <f>IF(AND(計算シート!C67=0,NOT(OR(F36="いいえ",I15="祖父",I15="祖母",I15="その他"))),"生計維持者２"&amp;"の氏名","")</f>
        <v>生計維持者２の氏名</v>
      </c>
      <c r="D17" s="558" t="s">
        <v>366</v>
      </c>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c r="Q17" s="535"/>
      <c r="R17" s="594"/>
      <c r="S17" s="594"/>
      <c r="T17" s="594"/>
      <c r="U17" s="594"/>
      <c r="V17" s="594"/>
      <c r="W17" s="594"/>
      <c r="X17" s="594"/>
      <c r="Y17" s="594"/>
      <c r="Z17" s="594"/>
      <c r="AA17" s="594"/>
      <c r="AB17" s="594"/>
    </row>
    <row r="18" spans="1:28" ht="2.1" customHeight="1">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c r="A24" s="171" t="s">
        <v>317</v>
      </c>
      <c r="B24" s="571" t="str">
        <f>IF(計算シート!C67=0,"どちらの生計維持者に扶養されていますか","")</f>
        <v>どちらの生計維持者に扶養されていますか</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c r="A25" s="171" t="s">
        <v>318</v>
      </c>
      <c r="B25" s="587" t="str">
        <f>IF(計算シート!C67=0,"障がい者に該当していますか","")</f>
        <v>障がい者に該当していますか</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59" t="str">
        <f>IF(計算シート!C67=0,"奨学生本人に収入（所得）がありますか","")</f>
        <v>奨学生本人に収入（所得）がありますか</v>
      </c>
      <c r="C27" s="560"/>
      <c r="D27" s="560"/>
      <c r="E27" s="99"/>
      <c r="F27" s="58" t="s">
        <v>40</v>
      </c>
      <c r="G27" s="102"/>
      <c r="I27" s="455">
        <v>2</v>
      </c>
      <c r="J27" s="547" t="s">
        <v>384</v>
      </c>
      <c r="K27" s="547"/>
      <c r="L27" s="547"/>
      <c r="M27" s="547"/>
      <c r="N27" s="523" t="str">
        <f>IF(F36="はい","○"&amp;IF(VLOOKUP(L10,計算シート!F15:G22,2,0)=4,"※",""),"")</f>
        <v>○※</v>
      </c>
      <c r="Q27" s="536"/>
      <c r="R27" s="515" t="s">
        <v>1099</v>
      </c>
      <c r="S27" s="516"/>
      <c r="T27" s="516"/>
      <c r="U27" s="516"/>
      <c r="V27" s="516"/>
      <c r="W27" s="516"/>
      <c r="X27" s="516"/>
      <c r="Y27" s="516"/>
      <c r="Z27" s="516"/>
      <c r="AA27" s="516"/>
      <c r="AB27" s="516"/>
    </row>
    <row r="28" spans="1:28"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59" t="str">
        <f>IF(計算シート!C67=0,"　　給与収入金額","")</f>
        <v>　　給与収入金額</v>
      </c>
      <c r="C29" s="560"/>
      <c r="D29" s="560"/>
      <c r="F29" s="200">
        <v>1000000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c r="Q32" s="536"/>
      <c r="R32" s="594"/>
      <c r="S32" s="594"/>
      <c r="T32" s="594"/>
      <c r="U32" s="594"/>
      <c r="V32" s="594"/>
      <c r="W32" s="594"/>
      <c r="X32" s="594"/>
      <c r="Y32" s="594"/>
      <c r="Z32" s="594"/>
      <c r="AA32" s="594"/>
      <c r="AB32" s="594"/>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1105</v>
      </c>
      <c r="N33" s="440"/>
      <c r="O33" s="441"/>
      <c r="P33" s="112"/>
      <c r="Q33" s="536"/>
      <c r="R33" s="594"/>
      <c r="S33" s="594"/>
      <c r="T33" s="594"/>
      <c r="U33" s="594"/>
      <c r="V33" s="594"/>
      <c r="W33" s="594"/>
      <c r="X33" s="594"/>
      <c r="Y33" s="594"/>
      <c r="Z33" s="594"/>
      <c r="AA33" s="594"/>
      <c r="AB33" s="594"/>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1106</v>
      </c>
      <c r="P34" s="114"/>
      <c r="Q34" s="536"/>
      <c r="R34" s="516" t="s">
        <v>931</v>
      </c>
      <c r="S34" s="516"/>
      <c r="T34" s="514"/>
      <c r="U34" s="514"/>
      <c r="V34" s="514"/>
      <c r="W34" s="514"/>
      <c r="X34" s="514"/>
      <c r="Y34" s="514"/>
      <c r="Z34" s="514"/>
      <c r="AA34" s="514"/>
      <c r="AB34" s="514"/>
    </row>
    <row r="35" spans="1:28" s="98" customFormat="1" ht="12.95" customHeight="1" thickBot="1">
      <c r="A35" s="173" t="s">
        <v>325</v>
      </c>
      <c r="B35" s="571" t="s">
        <v>406</v>
      </c>
      <c r="C35" s="572"/>
      <c r="D35" s="572"/>
      <c r="E35" s="430"/>
      <c r="F35" s="214">
        <v>18268</v>
      </c>
      <c r="G35" s="75"/>
      <c r="H35" s="421"/>
      <c r="I35" s="113"/>
      <c r="J35" s="176" t="s">
        <v>330</v>
      </c>
      <c r="K35" s="76"/>
      <c r="L35" s="214">
        <v>18300</v>
      </c>
      <c r="M35" s="102"/>
      <c r="N35" s="510" t="s">
        <v>1107</v>
      </c>
      <c r="P35" s="114"/>
      <c r="Q35" s="536"/>
      <c r="R35" s="516" t="s">
        <v>933</v>
      </c>
      <c r="S35" s="516"/>
      <c r="T35" s="514"/>
      <c r="U35" s="514"/>
      <c r="V35" s="514"/>
      <c r="W35" s="514"/>
      <c r="X35" s="514"/>
      <c r="Y35" s="514"/>
      <c r="Z35" s="514"/>
      <c r="AA35" s="514"/>
      <c r="AB35" s="514"/>
    </row>
    <row r="36" spans="1:2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
        <v>1108</v>
      </c>
      <c r="P36" s="114"/>
      <c r="Q36" s="536"/>
      <c r="R36" s="516" t="s">
        <v>1100</v>
      </c>
      <c r="S36" s="513"/>
      <c r="T36" s="513"/>
      <c r="U36" s="513"/>
      <c r="V36" s="513"/>
      <c r="W36" s="513"/>
      <c r="X36" s="513"/>
      <c r="Y36" s="513"/>
      <c r="Z36" s="513"/>
      <c r="AA36" s="513"/>
      <c r="AB36" s="513"/>
    </row>
    <row r="37" spans="1:2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1109</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1110</v>
      </c>
      <c r="P39" s="114"/>
      <c r="Q39" s="536"/>
      <c r="R39" s="540"/>
      <c r="S39" s="516"/>
      <c r="T39" s="516"/>
      <c r="U39" s="516"/>
      <c r="V39" s="516"/>
      <c r="W39" s="516"/>
      <c r="X39" s="516"/>
      <c r="Y39" s="516"/>
      <c r="Z39" s="516"/>
      <c r="AA39" s="516"/>
      <c r="AB39" s="516"/>
    </row>
    <row r="40" spans="1:2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4" t="s">
        <v>1120</v>
      </c>
      <c r="S41" s="594"/>
      <c r="T41" s="594"/>
      <c r="U41" s="594"/>
      <c r="V41" s="594"/>
      <c r="W41" s="594"/>
      <c r="X41" s="594"/>
      <c r="Y41" s="594"/>
      <c r="Z41" s="594"/>
      <c r="AA41" s="594"/>
      <c r="AB41" s="594"/>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1111</v>
      </c>
      <c r="P42" s="114"/>
      <c r="Q42" s="536"/>
      <c r="R42" s="594"/>
      <c r="S42" s="594"/>
      <c r="T42" s="594"/>
      <c r="U42" s="594"/>
      <c r="V42" s="594"/>
      <c r="W42" s="594"/>
      <c r="X42" s="594"/>
      <c r="Y42" s="594"/>
      <c r="Z42" s="594"/>
      <c r="AA42" s="594"/>
      <c r="AB42" s="594"/>
    </row>
    <row r="43" spans="1:28" s="98" customFormat="1" ht="12.95" customHeight="1" thickBot="1">
      <c r="A43" s="173" t="s">
        <v>332</v>
      </c>
      <c r="B43" s="568" t="s">
        <v>272</v>
      </c>
      <c r="C43" s="569"/>
      <c r="D43" s="570"/>
      <c r="E43" s="62"/>
      <c r="F43" s="73" t="s">
        <v>785</v>
      </c>
      <c r="G43" s="75"/>
      <c r="H43" s="425"/>
      <c r="I43" s="113"/>
      <c r="J43" s="176" t="s">
        <v>338</v>
      </c>
      <c r="K43" s="76"/>
      <c r="L43" s="73" t="s">
        <v>49</v>
      </c>
      <c r="M43" s="102"/>
      <c r="N43" s="518" t="s">
        <v>1112</v>
      </c>
      <c r="P43" s="114"/>
      <c r="Q43" s="536"/>
      <c r="R43" s="594"/>
      <c r="S43" s="594"/>
      <c r="T43" s="594"/>
      <c r="U43" s="594"/>
      <c r="V43" s="594"/>
      <c r="W43" s="594"/>
      <c r="X43" s="594"/>
      <c r="Y43" s="594"/>
      <c r="Z43" s="594"/>
      <c r="AA43" s="594"/>
      <c r="AB43" s="594"/>
    </row>
    <row r="44" spans="1:28" s="98" customFormat="1" ht="12.95" customHeight="1" thickBot="1">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1113</v>
      </c>
      <c r="P44" s="114"/>
      <c r="Q44" s="536"/>
      <c r="R44" s="594"/>
      <c r="S44" s="594"/>
      <c r="T44" s="594"/>
      <c r="U44" s="594"/>
      <c r="V44" s="594"/>
      <c r="W44" s="594"/>
      <c r="X44" s="594"/>
      <c r="Y44" s="594"/>
      <c r="Z44" s="594"/>
      <c r="AA44" s="594"/>
      <c r="AB44" s="594"/>
    </row>
    <row r="45" spans="1:28" s="98" customFormat="1" ht="12.95" customHeight="1" thickBot="1">
      <c r="A45" s="174" t="s">
        <v>334</v>
      </c>
      <c r="B45" s="561" t="s">
        <v>273</v>
      </c>
      <c r="C45" s="562"/>
      <c r="D45" s="562"/>
      <c r="E45" s="430"/>
      <c r="F45" s="73" t="s">
        <v>785</v>
      </c>
      <c r="G45" s="75"/>
      <c r="H45" s="425"/>
      <c r="I45" s="113"/>
      <c r="J45" s="178" t="s">
        <v>340</v>
      </c>
      <c r="K45" s="76"/>
      <c r="L45" s="73" t="s">
        <v>49</v>
      </c>
      <c r="M45" s="102"/>
      <c r="N45" s="519" t="s">
        <v>1114</v>
      </c>
      <c r="P45" s="114"/>
      <c r="Q45" s="536"/>
      <c r="R45" s="594"/>
      <c r="S45" s="594"/>
      <c r="T45" s="594"/>
      <c r="U45" s="594"/>
      <c r="V45" s="594"/>
      <c r="W45" s="594"/>
      <c r="X45" s="594"/>
      <c r="Y45" s="594"/>
      <c r="Z45" s="594"/>
      <c r="AA45" s="594"/>
      <c r="AB45" s="594"/>
    </row>
    <row r="46" spans="1:2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1115</v>
      </c>
      <c r="P46" s="114"/>
      <c r="Q46" s="536"/>
      <c r="R46" s="594"/>
      <c r="S46" s="594"/>
      <c r="T46" s="594"/>
      <c r="U46" s="594"/>
      <c r="V46" s="594"/>
      <c r="W46" s="594"/>
      <c r="X46" s="594"/>
      <c r="Y46" s="594"/>
      <c r="Z46" s="594"/>
      <c r="AA46" s="594"/>
      <c r="AB46" s="594"/>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1116</v>
      </c>
      <c r="P47" s="114"/>
      <c r="Q47" s="536"/>
      <c r="R47" s="594"/>
      <c r="S47" s="594"/>
      <c r="T47" s="594"/>
      <c r="U47" s="594"/>
      <c r="V47" s="594"/>
      <c r="W47" s="594"/>
      <c r="X47" s="594"/>
      <c r="Y47" s="594"/>
      <c r="Z47" s="594"/>
      <c r="AA47" s="594"/>
      <c r="AB47" s="594"/>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1117</v>
      </c>
      <c r="P48" s="114"/>
      <c r="Q48" s="536"/>
      <c r="R48" s="594"/>
      <c r="S48" s="594"/>
      <c r="T48" s="594"/>
      <c r="U48" s="594"/>
      <c r="V48" s="594"/>
      <c r="W48" s="594"/>
      <c r="X48" s="594"/>
      <c r="Y48" s="594"/>
      <c r="Z48" s="594"/>
      <c r="AA48" s="594"/>
      <c r="AB48" s="594"/>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4" t="s">
        <v>1095</v>
      </c>
      <c r="S49" s="594"/>
      <c r="T49" s="594"/>
      <c r="U49" s="594"/>
      <c r="V49" s="594"/>
      <c r="W49" s="594"/>
      <c r="X49" s="594"/>
      <c r="Y49" s="594"/>
      <c r="Z49" s="594"/>
      <c r="AA49" s="594"/>
      <c r="AB49" s="594"/>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c r="A51" s="174" t="s">
        <v>344</v>
      </c>
      <c r="B51" s="559" t="s">
        <v>0</v>
      </c>
      <c r="C51" s="560"/>
      <c r="D51" s="560"/>
      <c r="E51" s="430"/>
      <c r="F51" s="58">
        <v>0</v>
      </c>
      <c r="G51" s="412" t="s">
        <v>48</v>
      </c>
      <c r="H51" s="486" t="s">
        <v>938</v>
      </c>
      <c r="I51" s="113"/>
      <c r="J51" s="176" t="s">
        <v>353</v>
      </c>
      <c r="K51" s="76"/>
      <c r="L51" s="58">
        <v>0</v>
      </c>
      <c r="M51" s="412" t="s">
        <v>48</v>
      </c>
      <c r="N51" s="444" t="s">
        <v>1118</v>
      </c>
      <c r="O51" s="102"/>
      <c r="P51" s="114"/>
      <c r="Q51" s="536"/>
      <c r="R51" s="594"/>
      <c r="S51" s="594"/>
      <c r="T51" s="594"/>
      <c r="U51" s="594"/>
      <c r="V51" s="594"/>
      <c r="W51" s="594"/>
      <c r="X51" s="594"/>
      <c r="Y51" s="594"/>
      <c r="Z51" s="594"/>
      <c r="AA51" s="594"/>
      <c r="AB51" s="594"/>
    </row>
    <row r="52" spans="1:28" s="98" customFormat="1" ht="12.95" customHeight="1" thickBot="1">
      <c r="A52" s="174" t="s">
        <v>345</v>
      </c>
      <c r="B52" s="559" t="s">
        <v>1</v>
      </c>
      <c r="C52" s="560"/>
      <c r="D52" s="560"/>
      <c r="E52" s="430"/>
      <c r="F52" s="58">
        <v>0</v>
      </c>
      <c r="G52" s="412" t="s">
        <v>48</v>
      </c>
      <c r="H52" s="487" t="s">
        <v>939</v>
      </c>
      <c r="I52" s="113"/>
      <c r="J52" s="178" t="s">
        <v>354</v>
      </c>
      <c r="K52" s="76"/>
      <c r="L52" s="58">
        <v>0</v>
      </c>
      <c r="M52" s="412" t="s">
        <v>48</v>
      </c>
      <c r="N52" s="445" t="s">
        <v>1119</v>
      </c>
      <c r="O52" s="102"/>
      <c r="P52" s="114"/>
      <c r="Q52" s="536"/>
      <c r="R52" s="594"/>
      <c r="S52" s="594"/>
      <c r="T52" s="594"/>
      <c r="U52" s="594"/>
      <c r="V52" s="594"/>
      <c r="W52" s="594"/>
      <c r="X52" s="594"/>
      <c r="Y52" s="594"/>
      <c r="Z52" s="594"/>
      <c r="AA52" s="594"/>
      <c r="AB52" s="594"/>
    </row>
    <row r="53" spans="1:28"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1096</v>
      </c>
      <c r="S53" s="594"/>
      <c r="T53" s="594"/>
      <c r="U53" s="594"/>
      <c r="V53" s="594"/>
      <c r="W53" s="594"/>
      <c r="X53" s="594"/>
      <c r="Y53" s="594"/>
      <c r="Z53" s="594"/>
      <c r="AA53" s="594"/>
      <c r="AB53" s="594"/>
    </row>
    <row r="54" spans="1:28" s="98" customFormat="1" ht="12.95" customHeight="1" thickBot="1">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c r="Q61" s="535"/>
      <c r="R61" s="594"/>
      <c r="S61" s="594"/>
      <c r="T61" s="594"/>
      <c r="U61" s="594"/>
      <c r="V61" s="594"/>
      <c r="W61" s="594"/>
      <c r="X61" s="594"/>
      <c r="Y61" s="594"/>
      <c r="Z61" s="594"/>
      <c r="AA61" s="594"/>
      <c r="AB61" s="594"/>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4"/>
      <c r="S64" s="594"/>
      <c r="T64" s="594"/>
      <c r="U64" s="594"/>
      <c r="V64" s="594"/>
      <c r="W64" s="594"/>
      <c r="X64" s="594"/>
      <c r="Y64" s="594"/>
      <c r="Z64" s="594"/>
      <c r="AA64" s="594"/>
      <c r="AB64" s="594"/>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c r="B67" s="149" t="s">
        <v>410</v>
      </c>
      <c r="C67" s="149"/>
      <c r="D67" s="149"/>
      <c r="E67" s="149"/>
      <c r="F67" s="149"/>
      <c r="G67" s="150"/>
      <c r="H67" s="150"/>
      <c r="I67" s="150"/>
      <c r="J67" s="150"/>
      <c r="K67" s="150"/>
      <c r="L67" s="150"/>
      <c r="M67" s="150"/>
      <c r="N67" s="150"/>
      <c r="Q67" s="535"/>
      <c r="R67" s="594" t="s">
        <v>1097</v>
      </c>
      <c r="S67" s="594"/>
      <c r="T67" s="594"/>
      <c r="U67" s="594"/>
      <c r="V67" s="594"/>
      <c r="W67" s="594"/>
      <c r="X67" s="594"/>
      <c r="Y67" s="594"/>
      <c r="Z67" s="594"/>
      <c r="AA67" s="594"/>
      <c r="AB67" s="594"/>
    </row>
    <row r="68" spans="1:28" ht="10.5" customHeight="1">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c r="B72" s="92" t="s">
        <v>298</v>
      </c>
      <c r="C72" s="92"/>
      <c r="D72" s="92"/>
      <c r="E72" s="92"/>
      <c r="F72" s="92"/>
      <c r="Q72" s="535"/>
      <c r="R72" s="594"/>
      <c r="S72" s="594"/>
      <c r="T72" s="594"/>
      <c r="U72" s="594"/>
      <c r="V72" s="594"/>
      <c r="W72" s="594"/>
      <c r="X72" s="594"/>
      <c r="Y72" s="594"/>
      <c r="Z72" s="594"/>
      <c r="AA72" s="594"/>
      <c r="AB72" s="594"/>
    </row>
    <row r="73" spans="1:28" ht="10.5" customHeight="1">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password="CCEB" sheet="1" objects="1" scenarios="1" selectLockedCells="1"/>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5" t="s">
        <v>420</v>
      </c>
      <c r="C5" s="605"/>
      <c r="D5" s="605"/>
      <c r="E5" s="605"/>
      <c r="F5" s="605"/>
      <c r="G5" s="605"/>
      <c r="H5" s="605"/>
      <c r="I5" s="605"/>
      <c r="K5" s="219"/>
      <c r="L5" s="598"/>
      <c r="M5" s="599"/>
      <c r="N5" s="599"/>
      <c r="O5" s="599"/>
      <c r="P5" s="599"/>
      <c r="Q5" s="599"/>
      <c r="R5" s="599"/>
      <c r="S5" s="599"/>
      <c r="T5" s="599"/>
      <c r="U5" s="599"/>
      <c r="V5" s="599"/>
    </row>
    <row r="6" spans="1:22">
      <c r="A6" s="220"/>
      <c r="B6" s="605"/>
      <c r="C6" s="605"/>
      <c r="D6" s="605"/>
      <c r="E6" s="605"/>
      <c r="F6" s="605"/>
      <c r="G6" s="605"/>
      <c r="H6" s="605"/>
      <c r="I6" s="605"/>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c r="A5" s="506"/>
      <c r="B5" s="574" t="s">
        <v>430</v>
      </c>
      <c r="C5" s="574"/>
      <c r="D5" s="574"/>
      <c r="E5" s="574"/>
      <c r="F5" s="574"/>
      <c r="G5" s="574"/>
      <c r="H5" s="574"/>
      <c r="I5" s="574"/>
      <c r="P5" s="183"/>
      <c r="Q5" s="598"/>
      <c r="R5" s="600"/>
      <c r="S5" s="600"/>
      <c r="T5" s="600"/>
      <c r="U5" s="600"/>
      <c r="V5" s="600"/>
      <c r="W5" s="600"/>
      <c r="X5" s="600"/>
      <c r="Y5" s="600"/>
      <c r="Z5" s="600"/>
      <c r="AA5" s="600"/>
    </row>
    <row r="6" spans="1:27">
      <c r="A6" s="506"/>
      <c r="B6" s="574"/>
      <c r="C6" s="574"/>
      <c r="D6" s="574"/>
      <c r="E6" s="574"/>
      <c r="F6" s="574"/>
      <c r="G6" s="574"/>
      <c r="H6" s="574"/>
      <c r="I6" s="574"/>
      <c r="P6" s="183"/>
      <c r="Q6" s="598"/>
      <c r="R6" s="600"/>
      <c r="S6" s="600"/>
      <c r="T6" s="600"/>
      <c r="U6" s="600"/>
      <c r="V6" s="600"/>
      <c r="W6" s="600"/>
      <c r="X6" s="600"/>
      <c r="Y6" s="600"/>
      <c r="Z6" s="600"/>
      <c r="AA6" s="600"/>
    </row>
    <row r="7" spans="1:27" ht="13.5" customHeight="1">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4</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1102</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1101</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1091</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1092</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1093</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1090</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4</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海外居住者のための収入申告書</dc:title>
  <dc:creator>JASSO</dc:creator>
  <cp:lastModifiedBy>HTC175</cp:lastModifiedBy>
  <cp:lastPrinted>2025-03-24T07:40:18Z</cp:lastPrinted>
  <dcterms:created xsi:type="dcterms:W3CDTF">2006-09-16T00:00:00Z</dcterms:created>
  <dcterms:modified xsi:type="dcterms:W3CDTF">2025-06-30T09:23:16Z</dcterms:modified>
</cp:coreProperties>
</file>